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t Jonas Trinborg\OneDrive - 4H Norge\Skrivebord\Årsmøte 2021\Sakspapirer\"/>
    </mc:Choice>
  </mc:AlternateContent>
  <xr:revisionPtr revIDLastSave="0" documentId="13_ncr:1_{45A435F5-42C4-4992-BAB9-3AEBC319C50A}" xr6:coauthVersionLast="46" xr6:coauthVersionMax="46" xr10:uidLastSave="{00000000-0000-0000-0000-000000000000}"/>
  <bookViews>
    <workbookView xWindow="-110" yWindow="-110" windowWidth="19420" windowHeight="10560" xr2:uid="{994F1E2A-DEB7-44DC-B815-D09B9515899B}"/>
  </bookViews>
  <sheets>
    <sheet name="Regn19 &amp; budsj 20+2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5" i="1" l="1"/>
  <c r="F87" i="1" s="1"/>
  <c r="F47" i="1"/>
  <c r="F51" i="1"/>
  <c r="F36" i="1"/>
  <c r="F27" i="1"/>
  <c r="C104" i="1"/>
  <c r="C106" i="1" s="1"/>
  <c r="C95" i="1"/>
  <c r="C94" i="1"/>
  <c r="C93" i="1"/>
  <c r="C84" i="1"/>
  <c r="C83" i="1"/>
  <c r="C81" i="1"/>
  <c r="C70" i="1"/>
  <c r="C64" i="1"/>
  <c r="C51" i="1"/>
  <c r="C44" i="1"/>
  <c r="C43" i="1"/>
  <c r="C42" i="1"/>
  <c r="C36" i="1"/>
  <c r="C26" i="1"/>
  <c r="C24" i="1"/>
  <c r="C23" i="1"/>
  <c r="C22" i="1"/>
  <c r="C17" i="1"/>
  <c r="C9" i="1"/>
  <c r="H103" i="1"/>
  <c r="H104" i="1" s="1"/>
  <c r="H106" i="1" s="1"/>
  <c r="H96" i="1"/>
  <c r="H85" i="1"/>
  <c r="H51" i="1"/>
  <c r="H47" i="1"/>
  <c r="H36" i="1"/>
  <c r="H27" i="1"/>
  <c r="H9" i="1"/>
  <c r="F103" i="1"/>
  <c r="F104" i="1" s="1"/>
  <c r="F106" i="1" s="1"/>
  <c r="F96" i="1"/>
  <c r="F9" i="1"/>
  <c r="F89" i="1" l="1"/>
  <c r="C85" i="1"/>
  <c r="H87" i="1"/>
  <c r="C47" i="1"/>
  <c r="C27" i="1"/>
  <c r="C29" i="1" s="1"/>
  <c r="H29" i="1"/>
  <c r="C96" i="1"/>
  <c r="F29" i="1"/>
  <c r="H89" i="1" l="1"/>
  <c r="H98" i="1" s="1"/>
  <c r="H109" i="1" s="1"/>
  <c r="C87" i="1"/>
  <c r="C89" i="1" s="1"/>
  <c r="C98" i="1" s="1"/>
  <c r="C109" i="1" s="1"/>
  <c r="F98" i="1"/>
  <c r="F109" i="1" s="1"/>
</calcChain>
</file>

<file path=xl/sharedStrings.xml><?xml version="1.0" encoding="utf-8"?>
<sst xmlns="http://schemas.openxmlformats.org/spreadsheetml/2006/main" count="96" uniqueCount="93">
  <si>
    <t>Konto</t>
  </si>
  <si>
    <t>Budsjett   2020</t>
  </si>
  <si>
    <t>N</t>
  </si>
  <si>
    <t>Budsjett   2021</t>
  </si>
  <si>
    <t>Regnskap     2019</t>
  </si>
  <si>
    <t>DRIFTSINNTEKTER</t>
  </si>
  <si>
    <t>Salgsinntekter</t>
  </si>
  <si>
    <t>Varesalg u/MVA</t>
  </si>
  <si>
    <t>Kontingenter medl./klubber</t>
  </si>
  <si>
    <t>Sum salgsinntekter</t>
  </si>
  <si>
    <t>Andre inntekter</t>
  </si>
  <si>
    <t>Landslotteri</t>
  </si>
  <si>
    <t xml:space="preserve">Prosjektmidler </t>
  </si>
  <si>
    <t>Offentlige tilskudd</t>
  </si>
  <si>
    <t>Tilbakebetaling av offentlige tilskudd</t>
  </si>
  <si>
    <t>Tilskudd fra landbruksorganisasjon</t>
  </si>
  <si>
    <t>Tilskudd fra frilufslivorganisasjon</t>
  </si>
  <si>
    <t>Tilskudd fra andre organisasjoner</t>
  </si>
  <si>
    <t xml:space="preserve">Annonser </t>
  </si>
  <si>
    <t>Deltakeravgifter</t>
  </si>
  <si>
    <t>Overskudd v/leir/kurs arr. av andre</t>
  </si>
  <si>
    <t>Leieinntekter</t>
  </si>
  <si>
    <t>Purregebyr</t>
  </si>
  <si>
    <t>Momskompensasjon</t>
  </si>
  <si>
    <t>Reiserefusjon/-utjamning</t>
  </si>
  <si>
    <t>Sum andre inntekter</t>
  </si>
  <si>
    <t>SUM DRIFTSINNTEKTER</t>
  </si>
  <si>
    <t>DRIFTSKOSTNADER</t>
  </si>
  <si>
    <t>Varekostnader</t>
  </si>
  <si>
    <t>4H-artikler/varekjøp</t>
  </si>
  <si>
    <t>Beholdn.endring varelager</t>
  </si>
  <si>
    <t>Sum varekostnader</t>
  </si>
  <si>
    <t>Personalkostnader</t>
  </si>
  <si>
    <t>Lønn og personalkostnader</t>
  </si>
  <si>
    <t>Styrehonnorar</t>
  </si>
  <si>
    <t xml:space="preserve">Arbeidsgiveravgift </t>
  </si>
  <si>
    <t>Telefongodtgjørelse</t>
  </si>
  <si>
    <t>Innleid hjelp</t>
  </si>
  <si>
    <t>Personalforsikringer</t>
  </si>
  <si>
    <t>Velferdskonto</t>
  </si>
  <si>
    <t>Sum personalkostnader</t>
  </si>
  <si>
    <t>Avskrivninger</t>
  </si>
  <si>
    <t>Avskrivninger driftsmidler</t>
  </si>
  <si>
    <t>Sum avskrivninger</t>
  </si>
  <si>
    <t>Andre driftskostnader</t>
  </si>
  <si>
    <t>Husleie/leie av lokaler</t>
  </si>
  <si>
    <t>Renhold</t>
  </si>
  <si>
    <t xml:space="preserve">Kontorutstyr/inventar </t>
  </si>
  <si>
    <t>Edb - innkjøp</t>
  </si>
  <si>
    <t>Edb - drift/vedlikehold</t>
  </si>
  <si>
    <t>Revisjon/regnskapstjenester</t>
  </si>
  <si>
    <t>Konsulent/kjøp av tjenester</t>
  </si>
  <si>
    <t>Kontorrekvisita</t>
  </si>
  <si>
    <t>Trykkekostnader</t>
  </si>
  <si>
    <t>Layout/Illustrasjon/Foto</t>
  </si>
  <si>
    <t>Pakking/adressering</t>
  </si>
  <si>
    <t>Abonnementer/kontingenter</t>
  </si>
  <si>
    <t>Opplæring - ansatte</t>
  </si>
  <si>
    <t>Telefon</t>
  </si>
  <si>
    <t>Porto</t>
  </si>
  <si>
    <t>Reiseutgifter ansatte</t>
  </si>
  <si>
    <t>Reiseutgifter andre</t>
  </si>
  <si>
    <t>Overnatting</t>
  </si>
  <si>
    <t>Annonsering</t>
  </si>
  <si>
    <t>Tilskudd leir/kurs utført av andre</t>
  </si>
  <si>
    <t>Matutgifter</t>
  </si>
  <si>
    <t>Kursmateriell</t>
  </si>
  <si>
    <t>Premier og gaver</t>
  </si>
  <si>
    <t>PR-artikler og info.materiell</t>
  </si>
  <si>
    <t>Avgitte bidrag og tilskudd</t>
  </si>
  <si>
    <t xml:space="preserve">Forsikring </t>
  </si>
  <si>
    <t>Bank og kortgebyrer</t>
  </si>
  <si>
    <t>Andre kostnader</t>
  </si>
  <si>
    <t>Avsatte kostnader</t>
  </si>
  <si>
    <t>Tap på fordringer</t>
  </si>
  <si>
    <t>Sum andre driftskostnader</t>
  </si>
  <si>
    <t>SUM DRIFTSKOSTNADER</t>
  </si>
  <si>
    <t>DRIFTSRESULTAT</t>
  </si>
  <si>
    <t>FINANSINNTEKTER OG FINANSKOSTNADER</t>
  </si>
  <si>
    <t>Renteinntekter</t>
  </si>
  <si>
    <t>Anne finansinntekt</t>
  </si>
  <si>
    <t>Rentekostnader</t>
  </si>
  <si>
    <t>Annen finanskostnad</t>
  </si>
  <si>
    <t>SUM NETTO FINANSPOSTER</t>
  </si>
  <si>
    <t>ORDINÆRT RESULTAT</t>
  </si>
  <si>
    <t>EKSTRA ORD. INNTEKTER OG KOSTNADER</t>
  </si>
  <si>
    <t>Sum Ekstra ordinære inntekter</t>
  </si>
  <si>
    <t>Avgitte bidrag og gaver</t>
  </si>
  <si>
    <t>Sum Ekstra ordinære kostnader</t>
  </si>
  <si>
    <t xml:space="preserve">SUM NETTO EKSTRAORD. </t>
  </si>
  <si>
    <t>ÅRSRESULTAT</t>
  </si>
  <si>
    <t>Regnskap     2020</t>
  </si>
  <si>
    <t>Budsjett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</si>
</sst>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1"/>
      <color theme="1" tint="0.499984740745262"/>
      <name val="Arial"/>
      <family val="2"/>
    </font>
    <font>
      <i/>
      <sz val="11"/>
      <color theme="1" tint="0.49998474074526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 tint="0.499984740745262"/>
      <name val="Arial"/>
      <family val="2"/>
    </font>
    <font>
      <i/>
      <sz val="10"/>
      <color theme="1" tint="0.49998474074526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color theme="1" tint="0.49998474074526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theme="1" tint="0.499984740745262"/>
      <name val="Arial"/>
      <family val="2"/>
    </font>
    <font>
      <i/>
      <sz val="9"/>
      <color theme="1" tint="0.499984740745262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1" fontId="3" fillId="0" borderId="0" xfId="0" applyNumberFormat="1" applyFont="1"/>
    <xf numFmtId="4" fontId="4" fillId="0" borderId="0" xfId="0" applyNumberFormat="1" applyFont="1"/>
    <xf numFmtId="4" fontId="5" fillId="0" borderId="0" xfId="0" applyNumberFormat="1" applyFont="1"/>
    <xf numFmtId="0" fontId="6" fillId="0" borderId="0" xfId="0" applyFont="1"/>
    <xf numFmtId="4" fontId="6" fillId="0" borderId="0" xfId="0" applyNumberFormat="1" applyFont="1"/>
    <xf numFmtId="1" fontId="7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1" fontId="10" fillId="0" borderId="1" xfId="0" applyNumberFormat="1" applyFont="1" applyBorder="1" applyAlignment="1">
      <alignment horizontal="center" wrapText="1"/>
    </xf>
    <xf numFmtId="1" fontId="11" fillId="0" borderId="1" xfId="0" applyNumberFormat="1" applyFont="1" applyBorder="1" applyAlignment="1">
      <alignment horizontal="center" wrapText="1"/>
    </xf>
    <xf numFmtId="1" fontId="10" fillId="0" borderId="1" xfId="0" applyNumberFormat="1" applyFont="1" applyBorder="1" applyAlignment="1">
      <alignment horizontal="right" wrapText="1"/>
    </xf>
    <xf numFmtId="1" fontId="12" fillId="0" borderId="1" xfId="0" applyNumberFormat="1" applyFont="1" applyBorder="1" applyAlignment="1">
      <alignment horizontal="center" wrapText="1"/>
    </xf>
    <xf numFmtId="1" fontId="13" fillId="0" borderId="1" xfId="0" applyNumberFormat="1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4" fillId="0" borderId="0" xfId="0" applyFont="1"/>
    <xf numFmtId="4" fontId="14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 horizontal="right"/>
    </xf>
    <xf numFmtId="4" fontId="17" fillId="0" borderId="0" xfId="0" applyNumberFormat="1" applyFont="1" applyAlignment="1">
      <alignment horizontal="right"/>
    </xf>
    <xf numFmtId="0" fontId="10" fillId="2" borderId="0" xfId="0" applyFont="1" applyFill="1"/>
    <xf numFmtId="4" fontId="14" fillId="0" borderId="0" xfId="0" applyNumberFormat="1" applyFont="1"/>
    <xf numFmtId="1" fontId="15" fillId="0" borderId="0" xfId="0" applyNumberFormat="1" applyFont="1"/>
    <xf numFmtId="4" fontId="16" fillId="0" borderId="0" xfId="0" applyNumberFormat="1" applyFont="1"/>
    <xf numFmtId="4" fontId="17" fillId="0" borderId="0" xfId="0" applyNumberFormat="1" applyFont="1"/>
    <xf numFmtId="0" fontId="10" fillId="0" borderId="0" xfId="0" applyFont="1"/>
    <xf numFmtId="3" fontId="17" fillId="0" borderId="0" xfId="0" applyNumberFormat="1" applyFont="1" applyAlignment="1">
      <alignment horizontal="center"/>
    </xf>
    <xf numFmtId="0" fontId="10" fillId="0" borderId="2" xfId="0" applyFont="1" applyBorder="1"/>
    <xf numFmtId="4" fontId="10" fillId="0" borderId="2" xfId="0" applyNumberFormat="1" applyFont="1" applyBorder="1"/>
    <xf numFmtId="1" fontId="11" fillId="0" borderId="2" xfId="0" applyNumberFormat="1" applyFont="1" applyBorder="1"/>
    <xf numFmtId="4" fontId="12" fillId="0" borderId="2" xfId="0" applyNumberFormat="1" applyFont="1" applyBorder="1"/>
    <xf numFmtId="4" fontId="13" fillId="0" borderId="2" xfId="0" applyNumberFormat="1" applyFont="1" applyBorder="1"/>
    <xf numFmtId="4" fontId="17" fillId="0" borderId="0" xfId="0" applyNumberFormat="1" applyFont="1" applyAlignment="1">
      <alignment horizontal="center"/>
    </xf>
    <xf numFmtId="0" fontId="14" fillId="0" borderId="0" xfId="0" applyFont="1" applyAlignment="1">
      <alignment vertical="center"/>
    </xf>
    <xf numFmtId="0" fontId="18" fillId="0" borderId="0" xfId="0" applyFont="1"/>
    <xf numFmtId="0" fontId="10" fillId="2" borderId="3" xfId="0" applyFont="1" applyFill="1" applyBorder="1"/>
    <xf numFmtId="4" fontId="10" fillId="2" borderId="3" xfId="0" applyNumberFormat="1" applyFont="1" applyFill="1" applyBorder="1"/>
    <xf numFmtId="1" fontId="11" fillId="2" borderId="3" xfId="0" applyNumberFormat="1" applyFont="1" applyFill="1" applyBorder="1"/>
    <xf numFmtId="4" fontId="12" fillId="2" borderId="3" xfId="0" applyNumberFormat="1" applyFont="1" applyFill="1" applyBorder="1"/>
    <xf numFmtId="4" fontId="13" fillId="2" borderId="3" xfId="0" applyNumberFormat="1" applyFont="1" applyFill="1" applyBorder="1"/>
    <xf numFmtId="3" fontId="13" fillId="0" borderId="2" xfId="0" applyNumberFormat="1" applyFont="1" applyBorder="1" applyAlignment="1">
      <alignment horizontal="center"/>
    </xf>
    <xf numFmtId="3" fontId="13" fillId="2" borderId="3" xfId="0" applyNumberFormat="1" applyFont="1" applyFill="1" applyBorder="1" applyAlignment="1">
      <alignment horizontal="center"/>
    </xf>
    <xf numFmtId="0" fontId="10" fillId="0" borderId="3" xfId="0" applyFont="1" applyBorder="1"/>
    <xf numFmtId="4" fontId="10" fillId="0" borderId="3" xfId="0" applyNumberFormat="1" applyFont="1" applyBorder="1"/>
    <xf numFmtId="1" fontId="11" fillId="0" borderId="3" xfId="0" applyNumberFormat="1" applyFont="1" applyBorder="1"/>
    <xf numFmtId="4" fontId="12" fillId="0" borderId="3" xfId="0" applyNumberFormat="1" applyFont="1" applyBorder="1"/>
    <xf numFmtId="3" fontId="13" fillId="0" borderId="3" xfId="0" applyNumberFormat="1" applyFont="1" applyBorder="1" applyAlignment="1">
      <alignment horizontal="center"/>
    </xf>
    <xf numFmtId="4" fontId="16" fillId="0" borderId="1" xfId="0" applyNumberFormat="1" applyFont="1" applyBorder="1"/>
    <xf numFmtId="4" fontId="14" fillId="0" borderId="2" xfId="0" applyNumberFormat="1" applyFont="1" applyBorder="1"/>
    <xf numFmtId="1" fontId="15" fillId="0" borderId="2" xfId="0" applyNumberFormat="1" applyFont="1" applyBorder="1"/>
    <xf numFmtId="4" fontId="16" fillId="0" borderId="4" xfId="0" applyNumberFormat="1" applyFont="1" applyBorder="1"/>
    <xf numFmtId="3" fontId="17" fillId="0" borderId="2" xfId="0" applyNumberFormat="1" applyFont="1" applyBorder="1" applyAlignment="1">
      <alignment horizontal="center"/>
    </xf>
    <xf numFmtId="4" fontId="16" fillId="0" borderId="2" xfId="0" applyNumberFormat="1" applyFont="1" applyBorder="1"/>
    <xf numFmtId="4" fontId="14" fillId="0" borderId="3" xfId="0" applyNumberFormat="1" applyFont="1" applyBorder="1"/>
    <xf numFmtId="1" fontId="15" fillId="0" borderId="3" xfId="0" applyNumberFormat="1" applyFont="1" applyBorder="1"/>
    <xf numFmtId="4" fontId="16" fillId="0" borderId="3" xfId="0" applyNumberFormat="1" applyFont="1" applyBorder="1"/>
    <xf numFmtId="3" fontId="17" fillId="0" borderId="3" xfId="0" applyNumberFormat="1" applyFont="1" applyBorder="1" applyAlignment="1">
      <alignment horizontal="center"/>
    </xf>
    <xf numFmtId="1" fontId="15" fillId="2" borderId="3" xfId="0" applyNumberFormat="1" applyFont="1" applyFill="1" applyBorder="1"/>
    <xf numFmtId="3" fontId="17" fillId="2" borderId="3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ent%20Jonas%20Trinborg\ownCloud\01%20&#216;stfold\00%20STYRINGSDOKUMENTER%20OG%20RUTINEBESKRIVELSER\Styringsdokumenter\2020%20og%202021%20Budsje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n19 &amp; budsj 20+21"/>
      <sheetName val="Noter regn 19"/>
      <sheetName val="Noter budsj 20"/>
      <sheetName val="Bakbudsj18"/>
      <sheetName val="Bakbudsj19"/>
      <sheetName val="Bakbudsj20"/>
    </sheetNames>
    <sheetDataSet>
      <sheetData sheetId="0"/>
      <sheetData sheetId="1"/>
      <sheetData sheetId="2"/>
      <sheetData sheetId="3"/>
      <sheetData sheetId="4"/>
      <sheetData sheetId="5">
        <row r="13">
          <cell r="C13">
            <v>0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41">
          <cell r="C41">
            <v>0</v>
          </cell>
        </row>
        <row r="47">
          <cell r="C47">
            <v>0</v>
          </cell>
        </row>
        <row r="58">
          <cell r="C58">
            <v>0</v>
          </cell>
        </row>
        <row r="60">
          <cell r="C60">
            <v>0</v>
          </cell>
        </row>
        <row r="61">
          <cell r="C61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7174-C03A-4882-9052-E2CF6C0B8CFD}">
  <sheetPr>
    <pageSetUpPr fitToPage="1"/>
  </sheetPr>
  <dimension ref="A1:I110"/>
  <sheetViews>
    <sheetView tabSelected="1" zoomScale="110" zoomScaleNormal="110" workbookViewId="0">
      <selection activeCell="K14" sqref="K14"/>
    </sheetView>
  </sheetViews>
  <sheetFormatPr baseColWidth="10" defaultColWidth="11" defaultRowHeight="14.5" x14ac:dyDescent="0.35"/>
  <cols>
    <col min="1" max="1" width="4.7265625" style="2" customWidth="1"/>
    <col min="2" max="2" width="29.26953125" style="2" customWidth="1"/>
    <col min="3" max="3" width="10.453125" style="3" bestFit="1" customWidth="1"/>
    <col min="4" max="4" width="2.90625" style="4" customWidth="1"/>
    <col min="5" max="5" width="4.08984375" style="3" customWidth="1"/>
    <col min="6" max="6" width="10.453125" style="5" bestFit="1" customWidth="1"/>
    <col min="7" max="7" width="3" style="6" customWidth="1"/>
    <col min="8" max="9" width="10.453125" style="5" bestFit="1" customWidth="1"/>
    <col min="10" max="10" width="11" style="2"/>
    <col min="11" max="11" width="33.6328125" style="2" bestFit="1" customWidth="1"/>
    <col min="12" max="16384" width="11" style="2"/>
  </cols>
  <sheetData>
    <row r="1" spans="1:9" ht="25" x14ac:dyDescent="0.5">
      <c r="A1" s="1" t="s">
        <v>92</v>
      </c>
    </row>
    <row r="2" spans="1:9" s="7" customFormat="1" ht="13" x14ac:dyDescent="0.3">
      <c r="C2" s="8"/>
      <c r="D2" s="9"/>
      <c r="E2" s="8"/>
      <c r="F2" s="64"/>
      <c r="G2" s="11"/>
      <c r="H2" s="10"/>
      <c r="I2" s="10"/>
    </row>
    <row r="3" spans="1:9" s="19" customFormat="1" ht="23" x14ac:dyDescent="0.25">
      <c r="A3" s="12" t="s">
        <v>0</v>
      </c>
      <c r="B3" s="13"/>
      <c r="C3" s="14" t="s">
        <v>3</v>
      </c>
      <c r="D3" s="15" t="s">
        <v>2</v>
      </c>
      <c r="E3" s="16"/>
      <c r="F3" s="17" t="s">
        <v>91</v>
      </c>
      <c r="G3" s="18" t="s">
        <v>2</v>
      </c>
      <c r="H3" s="17" t="s">
        <v>4</v>
      </c>
      <c r="I3" s="17" t="s">
        <v>1</v>
      </c>
    </row>
    <row r="4" spans="1:9" s="20" customFormat="1" ht="12" x14ac:dyDescent="0.3">
      <c r="C4" s="21"/>
      <c r="D4" s="22"/>
      <c r="E4" s="21"/>
      <c r="F4" s="23"/>
      <c r="G4" s="24"/>
      <c r="H4" s="23"/>
      <c r="I4" s="23"/>
    </row>
    <row r="5" spans="1:9" s="20" customFormat="1" ht="12" x14ac:dyDescent="0.3">
      <c r="B5" s="25" t="s">
        <v>5</v>
      </c>
      <c r="C5" s="26"/>
      <c r="D5" s="27"/>
      <c r="E5" s="26"/>
      <c r="F5" s="28"/>
      <c r="G5" s="29"/>
      <c r="H5" s="28"/>
      <c r="I5" s="28"/>
    </row>
    <row r="6" spans="1:9" s="20" customFormat="1" ht="12" x14ac:dyDescent="0.3">
      <c r="B6" s="30" t="s">
        <v>6</v>
      </c>
      <c r="C6" s="26"/>
      <c r="D6" s="27"/>
      <c r="E6" s="26"/>
      <c r="F6" s="28"/>
      <c r="G6" s="29"/>
      <c r="H6" s="28"/>
      <c r="I6" s="28"/>
    </row>
    <row r="7" spans="1:9" s="20" customFormat="1" ht="12" x14ac:dyDescent="0.3">
      <c r="A7" s="20">
        <v>3100</v>
      </c>
      <c r="B7" s="20" t="s">
        <v>7</v>
      </c>
      <c r="C7" s="26">
        <v>5000</v>
      </c>
      <c r="D7" s="27"/>
      <c r="E7" s="26"/>
      <c r="F7" s="28">
        <v>1100</v>
      </c>
      <c r="G7" s="31"/>
      <c r="H7" s="28">
        <v>23855</v>
      </c>
      <c r="I7" s="28">
        <v>25000</v>
      </c>
    </row>
    <row r="8" spans="1:9" s="20" customFormat="1" ht="12" x14ac:dyDescent="0.3">
      <c r="A8" s="20">
        <v>3220</v>
      </c>
      <c r="B8" s="20" t="s">
        <v>8</v>
      </c>
      <c r="C8" s="26">
        <v>200000</v>
      </c>
      <c r="D8" s="27">
        <v>1</v>
      </c>
      <c r="E8" s="26"/>
      <c r="F8" s="28">
        <v>190409</v>
      </c>
      <c r="G8" s="31">
        <v>1</v>
      </c>
      <c r="H8" s="28">
        <v>204650</v>
      </c>
      <c r="I8" s="28">
        <v>200000</v>
      </c>
    </row>
    <row r="9" spans="1:9" s="30" customFormat="1" ht="12" thickBot="1" x14ac:dyDescent="0.3">
      <c r="B9" s="32" t="s">
        <v>9</v>
      </c>
      <c r="C9" s="33">
        <f>SUM(C7:C8)</f>
        <v>205000</v>
      </c>
      <c r="D9" s="34"/>
      <c r="E9" s="33"/>
      <c r="F9" s="35">
        <f>SUM(F7:F8)</f>
        <v>191509</v>
      </c>
      <c r="G9" s="36"/>
      <c r="H9" s="35">
        <f>SUM(H7:H8)</f>
        <v>228505</v>
      </c>
      <c r="I9" s="35">
        <v>225000</v>
      </c>
    </row>
    <row r="10" spans="1:9" s="20" customFormat="1" ht="12" x14ac:dyDescent="0.3">
      <c r="C10" s="26"/>
      <c r="D10" s="27"/>
      <c r="E10" s="26"/>
      <c r="F10" s="28"/>
      <c r="G10" s="37"/>
      <c r="H10" s="28"/>
      <c r="I10" s="28"/>
    </row>
    <row r="11" spans="1:9" s="20" customFormat="1" ht="12" x14ac:dyDescent="0.3">
      <c r="B11" s="30" t="s">
        <v>10</v>
      </c>
      <c r="C11" s="26"/>
      <c r="D11" s="27"/>
      <c r="E11" s="26"/>
      <c r="F11" s="28"/>
      <c r="G11" s="37"/>
      <c r="H11" s="28"/>
      <c r="I11" s="28"/>
    </row>
    <row r="12" spans="1:9" s="20" customFormat="1" ht="12" x14ac:dyDescent="0.3">
      <c r="A12" s="20">
        <v>3225</v>
      </c>
      <c r="B12" s="20" t="s">
        <v>11</v>
      </c>
      <c r="C12" s="26">
        <v>50000</v>
      </c>
      <c r="D12" s="27"/>
      <c r="E12" s="26"/>
      <c r="F12" s="28">
        <v>36870</v>
      </c>
      <c r="G12" s="31"/>
      <c r="H12" s="28">
        <v>58760</v>
      </c>
      <c r="I12" s="28">
        <v>50000</v>
      </c>
    </row>
    <row r="13" spans="1:9" s="20" customFormat="1" ht="12" x14ac:dyDescent="0.3">
      <c r="A13" s="20">
        <v>3230</v>
      </c>
      <c r="B13" s="20" t="s">
        <v>12</v>
      </c>
      <c r="C13" s="26">
        <v>100000</v>
      </c>
      <c r="D13" s="27"/>
      <c r="E13" s="26"/>
      <c r="F13" s="28">
        <v>547555.23</v>
      </c>
      <c r="G13" s="31">
        <v>2</v>
      </c>
      <c r="H13" s="28">
        <v>357368.9</v>
      </c>
      <c r="I13" s="28">
        <v>800000</v>
      </c>
    </row>
    <row r="14" spans="1:9" s="20" customFormat="1" ht="11.5" customHeight="1" x14ac:dyDescent="0.3">
      <c r="A14" s="20">
        <v>3235</v>
      </c>
      <c r="B14" s="20" t="s">
        <v>13</v>
      </c>
      <c r="C14" s="26">
        <v>150000</v>
      </c>
      <c r="D14" s="27"/>
      <c r="E14" s="26"/>
      <c r="F14" s="28">
        <v>213421</v>
      </c>
      <c r="G14" s="31">
        <v>3</v>
      </c>
      <c r="H14" s="28">
        <v>183071</v>
      </c>
      <c r="I14" s="28">
        <v>150000</v>
      </c>
    </row>
    <row r="15" spans="1:9" customFormat="1" ht="12" customHeight="1" x14ac:dyDescent="0.35">
      <c r="A15" s="38">
        <v>3239</v>
      </c>
      <c r="B15" s="39" t="s">
        <v>14</v>
      </c>
      <c r="C15" s="26">
        <v>0</v>
      </c>
      <c r="F15" s="28">
        <v>0</v>
      </c>
      <c r="H15" s="28">
        <v>-3800</v>
      </c>
    </row>
    <row r="16" spans="1:9" s="20" customFormat="1" ht="12" x14ac:dyDescent="0.3">
      <c r="A16" s="20">
        <v>3240</v>
      </c>
      <c r="B16" s="20" t="s">
        <v>15</v>
      </c>
      <c r="C16" s="26">
        <v>150000</v>
      </c>
      <c r="D16" s="27"/>
      <c r="E16" s="26"/>
      <c r="F16" s="28">
        <v>181596</v>
      </c>
      <c r="G16" s="31">
        <v>4</v>
      </c>
      <c r="H16" s="28">
        <v>110376</v>
      </c>
      <c r="I16" s="28">
        <v>125000</v>
      </c>
    </row>
    <row r="17" spans="1:9" s="20" customFormat="1" ht="12" x14ac:dyDescent="0.3">
      <c r="A17" s="20">
        <v>3245</v>
      </c>
      <c r="B17" s="20" t="s">
        <v>16</v>
      </c>
      <c r="C17" s="26">
        <f>[1]Bakbudsj20!C13</f>
        <v>0</v>
      </c>
      <c r="D17" s="27"/>
      <c r="E17" s="26"/>
      <c r="F17" s="28">
        <v>0</v>
      </c>
      <c r="G17" s="31"/>
      <c r="H17" s="28">
        <v>0</v>
      </c>
      <c r="I17" s="28">
        <v>0</v>
      </c>
    </row>
    <row r="18" spans="1:9" s="20" customFormat="1" ht="12" x14ac:dyDescent="0.3">
      <c r="A18" s="20">
        <v>3250</v>
      </c>
      <c r="B18" s="20" t="s">
        <v>17</v>
      </c>
      <c r="C18" s="26">
        <v>250000</v>
      </c>
      <c r="D18" s="27"/>
      <c r="E18" s="26"/>
      <c r="F18" s="28">
        <v>335300</v>
      </c>
      <c r="G18" s="31">
        <v>5</v>
      </c>
      <c r="H18" s="28">
        <v>79000</v>
      </c>
      <c r="I18" s="28">
        <v>125000</v>
      </c>
    </row>
    <row r="19" spans="1:9" s="20" customFormat="1" ht="12" x14ac:dyDescent="0.3">
      <c r="A19" s="20">
        <v>3255</v>
      </c>
      <c r="B19" s="20" t="s">
        <v>18</v>
      </c>
      <c r="C19" s="26">
        <v>10000</v>
      </c>
      <c r="D19" s="27"/>
      <c r="E19" s="26"/>
      <c r="F19" s="28">
        <v>0</v>
      </c>
      <c r="G19" s="31"/>
      <c r="H19" s="28">
        <v>0</v>
      </c>
      <c r="I19" s="28">
        <v>10000</v>
      </c>
    </row>
    <row r="20" spans="1:9" s="20" customFormat="1" ht="12" x14ac:dyDescent="0.3">
      <c r="A20" s="20">
        <v>3260</v>
      </c>
      <c r="B20" s="20" t="s">
        <v>19</v>
      </c>
      <c r="C20" s="26">
        <v>50000</v>
      </c>
      <c r="D20" s="27"/>
      <c r="E20" s="26"/>
      <c r="F20" s="28">
        <v>143330.45000000001</v>
      </c>
      <c r="G20" s="31"/>
      <c r="H20" s="28">
        <v>351050</v>
      </c>
      <c r="I20" s="28">
        <v>350000</v>
      </c>
    </row>
    <row r="21" spans="1:9" s="20" customFormat="1" ht="12" x14ac:dyDescent="0.3">
      <c r="A21" s="20">
        <v>3265</v>
      </c>
      <c r="B21" s="20" t="s">
        <v>20</v>
      </c>
      <c r="C21" s="26">
        <v>0</v>
      </c>
      <c r="D21" s="27"/>
      <c r="E21" s="26"/>
      <c r="F21" s="28">
        <v>0</v>
      </c>
      <c r="G21" s="31"/>
      <c r="H21" s="28">
        <v>13175.16</v>
      </c>
      <c r="I21" s="28">
        <v>0</v>
      </c>
    </row>
    <row r="22" spans="1:9" s="20" customFormat="1" ht="12" x14ac:dyDescent="0.3">
      <c r="A22" s="20">
        <v>3600</v>
      </c>
      <c r="B22" s="20" t="s">
        <v>21</v>
      </c>
      <c r="C22" s="26">
        <f>[1]Bakbudsj20!C18</f>
        <v>0</v>
      </c>
      <c r="D22" s="27"/>
      <c r="E22" s="26"/>
      <c r="F22" s="28">
        <v>0</v>
      </c>
      <c r="G22" s="31"/>
      <c r="H22" s="28">
        <v>0</v>
      </c>
      <c r="I22" s="28">
        <v>0</v>
      </c>
    </row>
    <row r="23" spans="1:9" s="20" customFormat="1" ht="12" x14ac:dyDescent="0.3">
      <c r="A23" s="20">
        <v>3900</v>
      </c>
      <c r="B23" s="20" t="s">
        <v>10</v>
      </c>
      <c r="C23" s="26">
        <f>[1]Bakbudsj20!C19</f>
        <v>0</v>
      </c>
      <c r="D23" s="27"/>
      <c r="E23" s="26"/>
      <c r="F23" s="28">
        <v>40446.1</v>
      </c>
      <c r="G23" s="31"/>
      <c r="H23" s="28">
        <v>3827.44</v>
      </c>
      <c r="I23" s="28">
        <v>0</v>
      </c>
    </row>
    <row r="24" spans="1:9" s="20" customFormat="1" ht="12" x14ac:dyDescent="0.3">
      <c r="A24" s="20">
        <v>3905</v>
      </c>
      <c r="B24" s="20" t="s">
        <v>22</v>
      </c>
      <c r="C24" s="26">
        <f>[1]Bakbudsj20!C20</f>
        <v>0</v>
      </c>
      <c r="D24" s="27"/>
      <c r="E24" s="26"/>
      <c r="F24" s="28">
        <v>0</v>
      </c>
      <c r="G24" s="31"/>
      <c r="H24" s="28">
        <v>0</v>
      </c>
      <c r="I24" s="28">
        <v>0</v>
      </c>
    </row>
    <row r="25" spans="1:9" s="20" customFormat="1" ht="12" x14ac:dyDescent="0.3">
      <c r="A25" s="20">
        <v>3910</v>
      </c>
      <c r="B25" s="20" t="s">
        <v>23</v>
      </c>
      <c r="C25" s="26">
        <v>100000</v>
      </c>
      <c r="D25" s="27"/>
      <c r="E25" s="26"/>
      <c r="F25" s="28">
        <v>104903</v>
      </c>
      <c r="G25" s="31"/>
      <c r="H25" s="28">
        <v>100578</v>
      </c>
      <c r="I25" s="28">
        <v>100000</v>
      </c>
    </row>
    <row r="26" spans="1:9" s="20" customFormat="1" ht="12" x14ac:dyDescent="0.3">
      <c r="A26" s="20">
        <v>3915</v>
      </c>
      <c r="B26" s="20" t="s">
        <v>24</v>
      </c>
      <c r="C26" s="26">
        <f>[1]Bakbudsj20!C22</f>
        <v>0</v>
      </c>
      <c r="D26" s="27"/>
      <c r="E26" s="26"/>
      <c r="F26" s="28">
        <v>0</v>
      </c>
      <c r="G26" s="31"/>
      <c r="H26" s="28">
        <v>0</v>
      </c>
      <c r="I26" s="28">
        <v>0</v>
      </c>
    </row>
    <row r="27" spans="1:9" s="30" customFormat="1" ht="12" thickBot="1" x14ac:dyDescent="0.3">
      <c r="B27" s="32" t="s">
        <v>25</v>
      </c>
      <c r="C27" s="33">
        <f>SUM(C12:C26)</f>
        <v>860000</v>
      </c>
      <c r="D27" s="34"/>
      <c r="E27" s="33"/>
      <c r="F27" s="35">
        <f>SUM(F12:F26)</f>
        <v>1603421.78</v>
      </c>
      <c r="G27" s="36"/>
      <c r="H27" s="35">
        <f>SUM(H12:H26)</f>
        <v>1253406.4999999998</v>
      </c>
      <c r="I27" s="35">
        <v>1710000</v>
      </c>
    </row>
    <row r="28" spans="1:9" s="20" customFormat="1" ht="12" x14ac:dyDescent="0.3">
      <c r="C28" s="26"/>
      <c r="D28" s="27"/>
      <c r="E28" s="26"/>
      <c r="F28" s="28"/>
      <c r="G28" s="29"/>
      <c r="H28" s="28"/>
      <c r="I28" s="28"/>
    </row>
    <row r="29" spans="1:9" s="30" customFormat="1" ht="11.5" x14ac:dyDescent="0.25">
      <c r="B29" s="40" t="s">
        <v>26</v>
      </c>
      <c r="C29" s="41">
        <f>+C9+C27</f>
        <v>1065000</v>
      </c>
      <c r="D29" s="42"/>
      <c r="E29" s="41"/>
      <c r="F29" s="43">
        <f>+F9+F27</f>
        <v>1794930.78</v>
      </c>
      <c r="G29" s="44"/>
      <c r="H29" s="43">
        <f>+H9+H27</f>
        <v>1481911.4999999998</v>
      </c>
      <c r="I29" s="43">
        <v>1935000</v>
      </c>
    </row>
    <row r="30" spans="1:9" s="20" customFormat="1" ht="12" x14ac:dyDescent="0.3">
      <c r="C30" s="26"/>
      <c r="D30" s="27"/>
      <c r="E30" s="26"/>
      <c r="F30" s="28"/>
      <c r="G30" s="29"/>
      <c r="H30" s="28"/>
      <c r="I30" s="28"/>
    </row>
    <row r="31" spans="1:9" s="20" customFormat="1" ht="12" x14ac:dyDescent="0.3">
      <c r="C31" s="26"/>
      <c r="D31" s="27"/>
      <c r="E31" s="26"/>
      <c r="F31" s="28"/>
      <c r="G31" s="29"/>
      <c r="H31" s="28"/>
      <c r="I31" s="28"/>
    </row>
    <row r="32" spans="1:9" s="20" customFormat="1" ht="12" x14ac:dyDescent="0.3">
      <c r="B32" s="25" t="s">
        <v>27</v>
      </c>
      <c r="C32" s="26"/>
      <c r="D32" s="27"/>
      <c r="E32" s="26"/>
      <c r="F32" s="28"/>
      <c r="G32" s="29"/>
      <c r="H32" s="28"/>
      <c r="I32" s="28"/>
    </row>
    <row r="33" spans="1:9" s="20" customFormat="1" ht="12" x14ac:dyDescent="0.3">
      <c r="B33" s="30" t="s">
        <v>28</v>
      </c>
      <c r="C33" s="26"/>
      <c r="D33" s="27"/>
      <c r="E33" s="26"/>
      <c r="F33" s="28"/>
      <c r="G33" s="29"/>
      <c r="H33" s="28"/>
      <c r="I33" s="28"/>
    </row>
    <row r="34" spans="1:9" s="20" customFormat="1" ht="12" x14ac:dyDescent="0.3">
      <c r="A34" s="20">
        <v>4300</v>
      </c>
      <c r="B34" s="20" t="s">
        <v>29</v>
      </c>
      <c r="C34" s="26">
        <v>0</v>
      </c>
      <c r="D34" s="27"/>
      <c r="E34" s="26"/>
      <c r="F34" s="28">
        <v>9159</v>
      </c>
      <c r="G34" s="29"/>
      <c r="H34" s="28">
        <v>29294.37</v>
      </c>
      <c r="I34" s="28">
        <v>0</v>
      </c>
    </row>
    <row r="35" spans="1:9" s="20" customFormat="1" ht="12" x14ac:dyDescent="0.3">
      <c r="A35" s="20">
        <v>4990</v>
      </c>
      <c r="B35" s="20" t="s">
        <v>30</v>
      </c>
      <c r="C35" s="26">
        <v>-15000</v>
      </c>
      <c r="D35" s="27"/>
      <c r="E35" s="26"/>
      <c r="F35" s="28">
        <v>15865</v>
      </c>
      <c r="G35" s="29"/>
      <c r="H35" s="28">
        <v>6347.88</v>
      </c>
      <c r="I35" s="28">
        <v>-8000</v>
      </c>
    </row>
    <row r="36" spans="1:9" s="30" customFormat="1" ht="12" thickBot="1" x14ac:dyDescent="0.3">
      <c r="B36" s="32" t="s">
        <v>31</v>
      </c>
      <c r="C36" s="33">
        <f>SUM(C34:C35)</f>
        <v>-15000</v>
      </c>
      <c r="D36" s="34"/>
      <c r="E36" s="33"/>
      <c r="F36" s="35">
        <f>SUM(F34:F35)</f>
        <v>25024</v>
      </c>
      <c r="G36" s="36"/>
      <c r="H36" s="35">
        <f t="shared" ref="H36" si="0">SUM(H34:H35)</f>
        <v>35642.25</v>
      </c>
      <c r="I36" s="35">
        <v>-8000</v>
      </c>
    </row>
    <row r="37" spans="1:9" s="20" customFormat="1" ht="12" x14ac:dyDescent="0.3">
      <c r="C37" s="26"/>
      <c r="D37" s="27"/>
      <c r="E37" s="26"/>
      <c r="F37" s="28"/>
      <c r="G37" s="29"/>
      <c r="H37" s="28"/>
      <c r="I37" s="28"/>
    </row>
    <row r="38" spans="1:9" s="20" customFormat="1" ht="12" x14ac:dyDescent="0.3">
      <c r="C38" s="26"/>
      <c r="D38" s="27"/>
      <c r="E38" s="26"/>
      <c r="F38" s="28"/>
      <c r="G38" s="29"/>
      <c r="H38" s="28"/>
      <c r="I38" s="28"/>
    </row>
    <row r="39" spans="1:9" s="20" customFormat="1" ht="12" x14ac:dyDescent="0.3">
      <c r="B39" s="30" t="s">
        <v>32</v>
      </c>
      <c r="C39" s="26"/>
      <c r="D39" s="27"/>
      <c r="E39" s="26"/>
      <c r="F39" s="28"/>
      <c r="G39" s="29"/>
      <c r="H39" s="28"/>
      <c r="I39" s="28"/>
    </row>
    <row r="40" spans="1:9" s="20" customFormat="1" ht="12" x14ac:dyDescent="0.3">
      <c r="A40" s="20">
        <v>5000</v>
      </c>
      <c r="B40" s="20" t="s">
        <v>33</v>
      </c>
      <c r="C40" s="26">
        <v>900000</v>
      </c>
      <c r="D40" s="27"/>
      <c r="E40" s="26"/>
      <c r="F40" s="28">
        <v>778542.26</v>
      </c>
      <c r="G40" s="31">
        <v>6</v>
      </c>
      <c r="H40" s="28">
        <v>468455.89</v>
      </c>
      <c r="I40" s="28">
        <v>900000</v>
      </c>
    </row>
    <row r="41" spans="1:9" s="20" customFormat="1" ht="12" x14ac:dyDescent="0.3">
      <c r="A41" s="20">
        <v>5330</v>
      </c>
      <c r="B41" s="20" t="s">
        <v>34</v>
      </c>
      <c r="C41" s="26">
        <v>21000</v>
      </c>
      <c r="D41" s="27"/>
      <c r="E41" s="26"/>
      <c r="F41" s="28">
        <v>21000</v>
      </c>
      <c r="G41" s="31">
        <v>7</v>
      </c>
      <c r="H41" s="28">
        <v>11000</v>
      </c>
      <c r="I41" s="28">
        <v>21000</v>
      </c>
    </row>
    <row r="42" spans="1:9" s="20" customFormat="1" ht="12" x14ac:dyDescent="0.3">
      <c r="A42" s="20">
        <v>5400</v>
      </c>
      <c r="B42" s="20" t="s">
        <v>35</v>
      </c>
      <c r="C42" s="26">
        <f>[1]Bakbudsj20!C27</f>
        <v>0</v>
      </c>
      <c r="D42" s="27"/>
      <c r="E42" s="26"/>
      <c r="F42" s="28">
        <v>0</v>
      </c>
      <c r="G42" s="31"/>
      <c r="H42" s="28">
        <v>0</v>
      </c>
      <c r="I42" s="28">
        <v>0</v>
      </c>
    </row>
    <row r="43" spans="1:9" s="20" customFormat="1" ht="12" x14ac:dyDescent="0.3">
      <c r="A43" s="20">
        <v>5500</v>
      </c>
      <c r="B43" s="20" t="s">
        <v>36</v>
      </c>
      <c r="C43" s="26">
        <f>[1]Bakbudsj20!C28</f>
        <v>0</v>
      </c>
      <c r="D43" s="27"/>
      <c r="E43" s="26"/>
      <c r="F43" s="28">
        <v>0</v>
      </c>
      <c r="G43" s="31"/>
      <c r="H43" s="28">
        <v>0</v>
      </c>
      <c r="I43" s="28">
        <v>0</v>
      </c>
    </row>
    <row r="44" spans="1:9" s="20" customFormat="1" ht="12" x14ac:dyDescent="0.3">
      <c r="A44" s="20">
        <v>5505</v>
      </c>
      <c r="B44" s="20" t="s">
        <v>37</v>
      </c>
      <c r="C44" s="26">
        <f>[1]Bakbudsj20!C29</f>
        <v>0</v>
      </c>
      <c r="D44" s="27"/>
      <c r="E44" s="26"/>
      <c r="F44" s="28">
        <v>0</v>
      </c>
      <c r="G44" s="31"/>
      <c r="H44" s="28">
        <v>0</v>
      </c>
      <c r="I44" s="28">
        <v>0</v>
      </c>
    </row>
    <row r="45" spans="1:9" s="20" customFormat="1" ht="12" x14ac:dyDescent="0.3">
      <c r="A45" s="20">
        <v>5930</v>
      </c>
      <c r="B45" s="20" t="s">
        <v>38</v>
      </c>
      <c r="C45" s="26">
        <v>15000</v>
      </c>
      <c r="D45" s="27"/>
      <c r="E45" s="26"/>
      <c r="F45" s="28">
        <v>0</v>
      </c>
      <c r="G45" s="31"/>
      <c r="H45" s="28">
        <v>8230</v>
      </c>
      <c r="I45" s="28">
        <v>15000</v>
      </c>
    </row>
    <row r="46" spans="1:9" s="20" customFormat="1" ht="12" x14ac:dyDescent="0.3">
      <c r="A46" s="20">
        <v>5990</v>
      </c>
      <c r="B46" s="20" t="s">
        <v>39</v>
      </c>
      <c r="C46" s="26">
        <v>3000</v>
      </c>
      <c r="D46" s="27"/>
      <c r="E46" s="26"/>
      <c r="F46" s="28">
        <v>600</v>
      </c>
      <c r="G46" s="31"/>
      <c r="H46" s="28">
        <v>0</v>
      </c>
      <c r="I46" s="28">
        <v>3000</v>
      </c>
    </row>
    <row r="47" spans="1:9" s="30" customFormat="1" ht="12" thickBot="1" x14ac:dyDescent="0.3">
      <c r="B47" s="32" t="s">
        <v>40</v>
      </c>
      <c r="C47" s="33">
        <f>SUM(C40:C46)</f>
        <v>939000</v>
      </c>
      <c r="D47" s="34"/>
      <c r="E47" s="33"/>
      <c r="F47" s="35">
        <f>SUM(F40:F46)</f>
        <v>800142.26</v>
      </c>
      <c r="G47" s="36"/>
      <c r="H47" s="35">
        <f t="shared" ref="H47" si="1">SUM(H40:H46)</f>
        <v>487685.89</v>
      </c>
      <c r="I47" s="35">
        <v>939000</v>
      </c>
    </row>
    <row r="48" spans="1:9" s="20" customFormat="1" ht="12" x14ac:dyDescent="0.3">
      <c r="C48" s="26"/>
      <c r="D48" s="27"/>
      <c r="E48" s="26"/>
      <c r="F48" s="28"/>
      <c r="G48" s="29"/>
      <c r="H48" s="28"/>
      <c r="I48" s="28"/>
    </row>
    <row r="49" spans="1:9" s="20" customFormat="1" ht="12" x14ac:dyDescent="0.3">
      <c r="B49" s="30" t="s">
        <v>41</v>
      </c>
      <c r="C49" s="26"/>
      <c r="D49" s="27"/>
      <c r="E49" s="26"/>
      <c r="F49" s="28"/>
      <c r="G49" s="29"/>
      <c r="H49" s="28"/>
      <c r="I49" s="28"/>
    </row>
    <row r="50" spans="1:9" s="20" customFormat="1" ht="12" x14ac:dyDescent="0.3">
      <c r="A50" s="20">
        <v>6010</v>
      </c>
      <c r="B50" s="20" t="s">
        <v>42</v>
      </c>
      <c r="C50" s="26"/>
      <c r="D50" s="27"/>
      <c r="E50" s="26"/>
      <c r="F50" s="28">
        <v>0</v>
      </c>
      <c r="G50" s="31"/>
      <c r="H50" s="28">
        <v>0</v>
      </c>
      <c r="I50" s="28"/>
    </row>
    <row r="51" spans="1:9" s="30" customFormat="1" ht="12" thickBot="1" x14ac:dyDescent="0.3">
      <c r="B51" s="32" t="s">
        <v>43</v>
      </c>
      <c r="C51" s="33">
        <f>SUM(C50)</f>
        <v>0</v>
      </c>
      <c r="D51" s="34"/>
      <c r="E51" s="33"/>
      <c r="F51" s="35">
        <f>SUM(F50)</f>
        <v>0</v>
      </c>
      <c r="G51" s="36"/>
      <c r="H51" s="35">
        <f t="shared" ref="H51" si="2">SUM(H50)</f>
        <v>0</v>
      </c>
      <c r="I51" s="35">
        <v>0</v>
      </c>
    </row>
    <row r="52" spans="1:9" s="20" customFormat="1" ht="12" x14ac:dyDescent="0.3">
      <c r="C52" s="26"/>
      <c r="D52" s="27"/>
      <c r="E52" s="26"/>
      <c r="F52" s="28"/>
      <c r="G52" s="29"/>
      <c r="H52" s="28"/>
      <c r="I52" s="28"/>
    </row>
    <row r="53" spans="1:9" s="20" customFormat="1" ht="12" x14ac:dyDescent="0.3">
      <c r="B53" s="30" t="s">
        <v>44</v>
      </c>
      <c r="C53" s="26"/>
      <c r="D53" s="27"/>
      <c r="E53" s="26"/>
      <c r="F53" s="28"/>
      <c r="G53" s="29"/>
      <c r="H53" s="28"/>
      <c r="I53" s="28"/>
    </row>
    <row r="54" spans="1:9" s="20" customFormat="1" ht="12" x14ac:dyDescent="0.3">
      <c r="A54" s="20">
        <v>6300</v>
      </c>
      <c r="B54" s="20" t="s">
        <v>45</v>
      </c>
      <c r="C54" s="26">
        <v>20000</v>
      </c>
      <c r="D54" s="27"/>
      <c r="E54" s="26"/>
      <c r="F54" s="28">
        <v>6000</v>
      </c>
      <c r="G54" s="31"/>
      <c r="H54" s="28">
        <v>24440</v>
      </c>
      <c r="I54" s="28">
        <v>25000</v>
      </c>
    </row>
    <row r="55" spans="1:9" s="20" customFormat="1" ht="12" x14ac:dyDescent="0.3">
      <c r="A55" s="20">
        <v>6360</v>
      </c>
      <c r="B55" s="20" t="s">
        <v>46</v>
      </c>
      <c r="C55" s="26">
        <v>0</v>
      </c>
      <c r="D55" s="27"/>
      <c r="E55" s="26"/>
      <c r="F55" s="28">
        <v>0</v>
      </c>
      <c r="G55" s="31"/>
      <c r="H55" s="28">
        <v>25.8</v>
      </c>
      <c r="I55" s="28"/>
    </row>
    <row r="56" spans="1:9" s="20" customFormat="1" ht="12" x14ac:dyDescent="0.3">
      <c r="A56" s="20">
        <v>6540</v>
      </c>
      <c r="B56" s="20" t="s">
        <v>47</v>
      </c>
      <c r="C56" s="26">
        <v>20000</v>
      </c>
      <c r="D56" s="27"/>
      <c r="E56" s="26"/>
      <c r="F56" s="28">
        <v>47109.3</v>
      </c>
      <c r="G56" s="31">
        <v>8</v>
      </c>
      <c r="H56" s="28">
        <v>177915.75</v>
      </c>
      <c r="I56" s="28">
        <v>20000</v>
      </c>
    </row>
    <row r="57" spans="1:9" s="20" customFormat="1" ht="12" x14ac:dyDescent="0.3">
      <c r="A57" s="20">
        <v>6552</v>
      </c>
      <c r="B57" s="20" t="s">
        <v>48</v>
      </c>
      <c r="C57" s="26">
        <v>20000</v>
      </c>
      <c r="D57" s="27"/>
      <c r="E57" s="26"/>
      <c r="F57" s="28">
        <v>33846.480000000003</v>
      </c>
      <c r="G57" s="31"/>
      <c r="H57" s="28">
        <v>36612.5</v>
      </c>
      <c r="I57" s="28">
        <v>0</v>
      </c>
    </row>
    <row r="58" spans="1:9" s="20" customFormat="1" ht="12" x14ac:dyDescent="0.3">
      <c r="A58" s="20">
        <v>6553</v>
      </c>
      <c r="B58" s="20" t="s">
        <v>49</v>
      </c>
      <c r="C58" s="26">
        <v>30000</v>
      </c>
      <c r="D58" s="27"/>
      <c r="E58" s="26"/>
      <c r="F58" s="28">
        <v>30341.360000000001</v>
      </c>
      <c r="G58" s="31"/>
      <c r="H58" s="28">
        <v>31292.240000000002</v>
      </c>
      <c r="I58" s="28">
        <v>40000</v>
      </c>
    </row>
    <row r="59" spans="1:9" s="20" customFormat="1" ht="12" x14ac:dyDescent="0.3">
      <c r="A59" s="20">
        <v>6700</v>
      </c>
      <c r="B59" s="20" t="s">
        <v>50</v>
      </c>
      <c r="C59" s="26">
        <v>25000</v>
      </c>
      <c r="D59" s="27"/>
      <c r="E59" s="26"/>
      <c r="F59" s="28">
        <v>44916</v>
      </c>
      <c r="G59" s="31">
        <v>9</v>
      </c>
      <c r="H59" s="28">
        <v>78456</v>
      </c>
      <c r="I59" s="28">
        <v>40000</v>
      </c>
    </row>
    <row r="60" spans="1:9" s="20" customFormat="1" ht="12" x14ac:dyDescent="0.3">
      <c r="A60" s="20">
        <v>6795</v>
      </c>
      <c r="B60" s="20" t="s">
        <v>51</v>
      </c>
      <c r="C60" s="26">
        <v>20000</v>
      </c>
      <c r="D60" s="27"/>
      <c r="E60" s="26"/>
      <c r="F60" s="28">
        <v>49247.25</v>
      </c>
      <c r="G60" s="31"/>
      <c r="H60" s="28">
        <v>58942</v>
      </c>
      <c r="I60" s="28">
        <v>90000</v>
      </c>
    </row>
    <row r="61" spans="1:9" s="20" customFormat="1" ht="12" x14ac:dyDescent="0.3">
      <c r="A61" s="20">
        <v>6800</v>
      </c>
      <c r="B61" s="20" t="s">
        <v>52</v>
      </c>
      <c r="C61" s="26">
        <v>15000</v>
      </c>
      <c r="D61" s="27"/>
      <c r="E61" s="26"/>
      <c r="F61" s="28">
        <v>63511.89</v>
      </c>
      <c r="G61" s="31"/>
      <c r="H61" s="28">
        <v>31726.68</v>
      </c>
      <c r="I61" s="28">
        <v>10000</v>
      </c>
    </row>
    <row r="62" spans="1:9" s="20" customFormat="1" ht="12" x14ac:dyDescent="0.3">
      <c r="A62" s="20">
        <v>6820</v>
      </c>
      <c r="B62" s="20" t="s">
        <v>53</v>
      </c>
      <c r="C62" s="26">
        <v>5000</v>
      </c>
      <c r="D62" s="27"/>
      <c r="E62" s="26"/>
      <c r="F62" s="28">
        <v>2025</v>
      </c>
      <c r="G62" s="31"/>
      <c r="H62" s="28">
        <v>24659.71</v>
      </c>
      <c r="I62" s="28">
        <v>10000</v>
      </c>
    </row>
    <row r="63" spans="1:9" s="20" customFormat="1" ht="12" x14ac:dyDescent="0.3">
      <c r="A63" s="20">
        <v>6821</v>
      </c>
      <c r="B63" s="20" t="s">
        <v>54</v>
      </c>
      <c r="C63" s="26">
        <v>0</v>
      </c>
      <c r="D63" s="27"/>
      <c r="E63" s="26"/>
      <c r="F63" s="28">
        <v>13820</v>
      </c>
      <c r="G63" s="31"/>
      <c r="H63" s="28">
        <v>7393.75</v>
      </c>
      <c r="I63" s="28">
        <v>0</v>
      </c>
    </row>
    <row r="64" spans="1:9" s="20" customFormat="1" ht="12" x14ac:dyDescent="0.3">
      <c r="A64" s="20">
        <v>6825</v>
      </c>
      <c r="B64" s="20" t="s">
        <v>55</v>
      </c>
      <c r="C64" s="26">
        <f>[1]Bakbudsj20!C41</f>
        <v>0</v>
      </c>
      <c r="D64" s="27"/>
      <c r="E64" s="26"/>
      <c r="F64" s="28">
        <v>0</v>
      </c>
      <c r="G64" s="31"/>
      <c r="H64" s="28"/>
      <c r="I64" s="28">
        <v>0</v>
      </c>
    </row>
    <row r="65" spans="1:9" s="20" customFormat="1" ht="12" x14ac:dyDescent="0.3">
      <c r="A65" s="20">
        <v>6840</v>
      </c>
      <c r="B65" s="20" t="s">
        <v>56</v>
      </c>
      <c r="C65" s="26">
        <v>5000</v>
      </c>
      <c r="D65" s="27"/>
      <c r="E65" s="26"/>
      <c r="F65" s="28">
        <v>500</v>
      </c>
      <c r="G65" s="31"/>
      <c r="H65" s="28">
        <v>2400</v>
      </c>
      <c r="I65" s="28">
        <v>10000</v>
      </c>
    </row>
    <row r="66" spans="1:9" s="20" customFormat="1" ht="12" x14ac:dyDescent="0.3">
      <c r="A66" s="20">
        <v>6860</v>
      </c>
      <c r="B66" s="20" t="s">
        <v>57</v>
      </c>
      <c r="C66" s="26">
        <v>30000</v>
      </c>
      <c r="D66" s="27"/>
      <c r="E66" s="26"/>
      <c r="F66" s="28">
        <v>4000</v>
      </c>
      <c r="G66" s="31"/>
      <c r="H66" s="28"/>
      <c r="I66" s="28">
        <v>50000</v>
      </c>
    </row>
    <row r="67" spans="1:9" s="20" customFormat="1" ht="12" x14ac:dyDescent="0.3">
      <c r="A67" s="20">
        <v>6865</v>
      </c>
      <c r="B67" s="20" t="s">
        <v>19</v>
      </c>
      <c r="C67" s="26">
        <v>80000</v>
      </c>
      <c r="D67" s="27"/>
      <c r="E67" s="26"/>
      <c r="F67" s="28">
        <v>8838</v>
      </c>
      <c r="G67" s="31"/>
      <c r="H67" s="28">
        <v>40887.5</v>
      </c>
      <c r="I67" s="28">
        <v>30000</v>
      </c>
    </row>
    <row r="68" spans="1:9" s="20" customFormat="1" ht="12" x14ac:dyDescent="0.3">
      <c r="A68" s="20">
        <v>6900</v>
      </c>
      <c r="B68" s="20" t="s">
        <v>58</v>
      </c>
      <c r="C68" s="26">
        <v>5000</v>
      </c>
      <c r="D68" s="27"/>
      <c r="E68" s="26"/>
      <c r="F68" s="28">
        <v>4118.01</v>
      </c>
      <c r="G68" s="31"/>
      <c r="H68" s="28">
        <v>2501.81</v>
      </c>
      <c r="I68" s="28">
        <v>5000</v>
      </c>
    </row>
    <row r="69" spans="1:9" s="20" customFormat="1" ht="12" x14ac:dyDescent="0.3">
      <c r="A69" s="20">
        <v>6940</v>
      </c>
      <c r="B69" s="20" t="s">
        <v>59</v>
      </c>
      <c r="C69" s="26">
        <v>5000</v>
      </c>
      <c r="D69" s="27"/>
      <c r="E69" s="26"/>
      <c r="F69" s="28">
        <v>27817.5</v>
      </c>
      <c r="G69" s="31"/>
      <c r="H69" s="28">
        <v>19449.5</v>
      </c>
      <c r="I69" s="28">
        <v>5000</v>
      </c>
    </row>
    <row r="70" spans="1:9" s="20" customFormat="1" ht="12" x14ac:dyDescent="0.3">
      <c r="A70" s="20">
        <v>7130</v>
      </c>
      <c r="B70" s="20" t="s">
        <v>60</v>
      </c>
      <c r="C70" s="26">
        <f>[1]Bakbudsj20!C47</f>
        <v>0</v>
      </c>
      <c r="D70" s="27"/>
      <c r="E70" s="26"/>
      <c r="F70" s="28">
        <v>0</v>
      </c>
      <c r="G70" s="31"/>
      <c r="H70" s="28"/>
      <c r="I70" s="28">
        <v>0</v>
      </c>
    </row>
    <row r="71" spans="1:9" s="20" customFormat="1" ht="12" x14ac:dyDescent="0.3">
      <c r="A71" s="20">
        <v>7140</v>
      </c>
      <c r="B71" s="20" t="s">
        <v>61</v>
      </c>
      <c r="C71" s="26">
        <v>25000</v>
      </c>
      <c r="D71" s="27"/>
      <c r="E71" s="26"/>
      <c r="F71" s="28">
        <v>14409.09</v>
      </c>
      <c r="G71" s="31">
        <v>10</v>
      </c>
      <c r="H71" s="28">
        <v>172077.43</v>
      </c>
      <c r="I71" s="28">
        <v>120000</v>
      </c>
    </row>
    <row r="72" spans="1:9" s="20" customFormat="1" ht="12" x14ac:dyDescent="0.3">
      <c r="A72" s="20">
        <v>7145</v>
      </c>
      <c r="B72" s="20" t="s">
        <v>62</v>
      </c>
      <c r="C72" s="26">
        <v>25000</v>
      </c>
      <c r="D72" s="27"/>
      <c r="E72" s="26"/>
      <c r="F72" s="28">
        <v>24044</v>
      </c>
      <c r="G72" s="31"/>
      <c r="H72" s="28">
        <v>59425</v>
      </c>
      <c r="I72" s="28">
        <v>50000</v>
      </c>
    </row>
    <row r="73" spans="1:9" s="20" customFormat="1" ht="12" x14ac:dyDescent="0.3">
      <c r="A73" s="20">
        <v>7320</v>
      </c>
      <c r="B73" s="20" t="s">
        <v>63</v>
      </c>
      <c r="C73" s="26">
        <v>10000</v>
      </c>
      <c r="D73" s="27"/>
      <c r="E73" s="26"/>
      <c r="F73" s="28">
        <v>197.49</v>
      </c>
      <c r="G73" s="31"/>
      <c r="H73" s="28">
        <v>18731.25</v>
      </c>
      <c r="I73" s="28">
        <v>10000</v>
      </c>
    </row>
    <row r="74" spans="1:9" s="20" customFormat="1" ht="12" x14ac:dyDescent="0.3">
      <c r="A74" s="20">
        <v>7365</v>
      </c>
      <c r="B74" s="20" t="s">
        <v>64</v>
      </c>
      <c r="C74" s="26">
        <v>200000</v>
      </c>
      <c r="D74" s="27"/>
      <c r="E74" s="26"/>
      <c r="F74" s="28">
        <v>0</v>
      </c>
      <c r="G74" s="31"/>
      <c r="H74" s="28"/>
      <c r="I74" s="28">
        <v>0</v>
      </c>
    </row>
    <row r="75" spans="1:9" s="20" customFormat="1" ht="12" x14ac:dyDescent="0.3">
      <c r="A75" s="20">
        <v>7390</v>
      </c>
      <c r="B75" s="20" t="s">
        <v>65</v>
      </c>
      <c r="C75" s="26">
        <v>50000</v>
      </c>
      <c r="D75" s="27"/>
      <c r="E75" s="26"/>
      <c r="F75" s="28">
        <v>156314.45000000001</v>
      </c>
      <c r="G75" s="31"/>
      <c r="H75" s="28">
        <v>149688.17000000001</v>
      </c>
      <c r="I75" s="28">
        <v>210000</v>
      </c>
    </row>
    <row r="76" spans="1:9" s="20" customFormat="1" ht="12" x14ac:dyDescent="0.3">
      <c r="A76" s="20">
        <v>7394</v>
      </c>
      <c r="B76" s="20" t="s">
        <v>66</v>
      </c>
      <c r="C76" s="26">
        <v>20000</v>
      </c>
      <c r="D76" s="27"/>
      <c r="E76" s="26"/>
      <c r="F76" s="28">
        <v>31755.09</v>
      </c>
      <c r="G76" s="31">
        <v>11</v>
      </c>
      <c r="H76" s="28">
        <v>93876.12</v>
      </c>
      <c r="I76" s="28">
        <v>30000</v>
      </c>
    </row>
    <row r="77" spans="1:9" s="20" customFormat="1" ht="12" x14ac:dyDescent="0.3">
      <c r="A77" s="20">
        <v>7420</v>
      </c>
      <c r="B77" s="20" t="s">
        <v>67</v>
      </c>
      <c r="C77" s="26">
        <v>0</v>
      </c>
      <c r="D77" s="27"/>
      <c r="E77" s="26"/>
      <c r="F77" s="28">
        <v>298894</v>
      </c>
      <c r="G77" s="31"/>
      <c r="H77" s="28">
        <v>28254.7</v>
      </c>
      <c r="I77" s="28">
        <v>700000</v>
      </c>
    </row>
    <row r="78" spans="1:9" s="20" customFormat="1" ht="12" x14ac:dyDescent="0.3">
      <c r="A78" s="20">
        <v>7425</v>
      </c>
      <c r="B78" s="20" t="s">
        <v>68</v>
      </c>
      <c r="C78" s="26">
        <v>15000</v>
      </c>
      <c r="D78" s="27"/>
      <c r="E78" s="26"/>
      <c r="F78" s="28">
        <v>-13385.75</v>
      </c>
      <c r="G78" s="31"/>
      <c r="H78" s="28"/>
      <c r="I78" s="28">
        <v>30000</v>
      </c>
    </row>
    <row r="79" spans="1:9" s="20" customFormat="1" ht="12" x14ac:dyDescent="0.3">
      <c r="A79" s="20">
        <v>7430</v>
      </c>
      <c r="B79" s="20" t="s">
        <v>69</v>
      </c>
      <c r="C79" s="26"/>
      <c r="D79" s="27"/>
      <c r="E79" s="26"/>
      <c r="F79" s="28">
        <v>29588.13</v>
      </c>
      <c r="G79" s="31"/>
      <c r="H79" s="28">
        <v>121105.02</v>
      </c>
      <c r="I79" s="28"/>
    </row>
    <row r="80" spans="1:9" s="20" customFormat="1" ht="12" x14ac:dyDescent="0.3">
      <c r="A80" s="20">
        <v>7500</v>
      </c>
      <c r="B80" s="20" t="s">
        <v>70</v>
      </c>
      <c r="C80" s="26">
        <v>10000</v>
      </c>
      <c r="D80" s="27"/>
      <c r="E80" s="26"/>
      <c r="F80" s="28">
        <v>2187</v>
      </c>
      <c r="G80" s="31"/>
      <c r="H80" s="28">
        <v>4954</v>
      </c>
      <c r="I80" s="28">
        <v>15000</v>
      </c>
    </row>
    <row r="81" spans="1:9" s="20" customFormat="1" ht="12" x14ac:dyDescent="0.3">
      <c r="A81" s="20">
        <v>7770</v>
      </c>
      <c r="B81" s="20" t="s">
        <v>71</v>
      </c>
      <c r="C81" s="26">
        <f>[1]Bakbudsj20!C58</f>
        <v>0</v>
      </c>
      <c r="D81" s="27"/>
      <c r="E81" s="26"/>
      <c r="F81" s="28">
        <v>6428.56</v>
      </c>
      <c r="G81" s="31"/>
      <c r="H81" s="28">
        <v>4019.87</v>
      </c>
      <c r="I81" s="28">
        <v>0</v>
      </c>
    </row>
    <row r="82" spans="1:9" s="20" customFormat="1" ht="12" x14ac:dyDescent="0.3">
      <c r="A82" s="20">
        <v>7790</v>
      </c>
      <c r="B82" s="20" t="s">
        <v>72</v>
      </c>
      <c r="C82" s="26">
        <v>0</v>
      </c>
      <c r="D82" s="27"/>
      <c r="E82" s="26"/>
      <c r="F82" s="28">
        <v>1346.4</v>
      </c>
      <c r="G82" s="31"/>
      <c r="H82" s="28">
        <v>-10406.299999999999</v>
      </c>
      <c r="I82" s="28">
        <v>0</v>
      </c>
    </row>
    <row r="83" spans="1:9" s="20" customFormat="1" ht="12" x14ac:dyDescent="0.3">
      <c r="A83" s="20">
        <v>7791</v>
      </c>
      <c r="B83" s="20" t="s">
        <v>73</v>
      </c>
      <c r="C83" s="26">
        <f>[1]Bakbudsj20!C60</f>
        <v>0</v>
      </c>
      <c r="D83" s="27"/>
      <c r="E83" s="26"/>
      <c r="F83" s="20">
        <v>0</v>
      </c>
      <c r="G83" s="31"/>
      <c r="I83" s="28">
        <v>0</v>
      </c>
    </row>
    <row r="84" spans="1:9" s="20" customFormat="1" ht="12" x14ac:dyDescent="0.3">
      <c r="A84" s="20">
        <v>7830</v>
      </c>
      <c r="B84" s="20" t="s">
        <v>74</v>
      </c>
      <c r="C84" s="26">
        <f>[1]Bakbudsj20!C61</f>
        <v>0</v>
      </c>
      <c r="D84" s="27"/>
      <c r="E84" s="26"/>
      <c r="F84" s="28">
        <v>6000</v>
      </c>
      <c r="G84" s="31"/>
      <c r="H84" s="28">
        <v>54894.5</v>
      </c>
      <c r="I84" s="28">
        <v>0</v>
      </c>
    </row>
    <row r="85" spans="1:9" s="30" customFormat="1" ht="12" thickBot="1" x14ac:dyDescent="0.3">
      <c r="B85" s="32" t="s">
        <v>75</v>
      </c>
      <c r="C85" s="33">
        <f>SUM(C54:C84)</f>
        <v>635000</v>
      </c>
      <c r="D85" s="34"/>
      <c r="E85" s="33"/>
      <c r="F85" s="35">
        <f>SUM(F54:F84)</f>
        <v>893869.25000000012</v>
      </c>
      <c r="G85" s="45"/>
      <c r="H85" s="35">
        <f>SUM(H54:H84)</f>
        <v>1233323</v>
      </c>
      <c r="I85" s="35">
        <v>1500000</v>
      </c>
    </row>
    <row r="86" spans="1:9" s="20" customFormat="1" ht="12" x14ac:dyDescent="0.3">
      <c r="C86" s="26"/>
      <c r="D86" s="27"/>
      <c r="E86" s="26"/>
      <c r="F86" s="28"/>
      <c r="G86" s="31"/>
      <c r="H86" s="28"/>
      <c r="I86" s="28"/>
    </row>
    <row r="87" spans="1:9" s="30" customFormat="1" ht="11.5" x14ac:dyDescent="0.25">
      <c r="B87" s="40" t="s">
        <v>76</v>
      </c>
      <c r="C87" s="41">
        <f>+C36+C47+C51+C85</f>
        <v>1559000</v>
      </c>
      <c r="D87" s="42"/>
      <c r="E87" s="41"/>
      <c r="F87" s="43">
        <f>+F36+F47+F51+F85</f>
        <v>1719035.5100000002</v>
      </c>
      <c r="G87" s="46"/>
      <c r="H87" s="43">
        <f>+H36+H47+H51+H85</f>
        <v>1756651.1400000001</v>
      </c>
      <c r="I87" s="43">
        <v>2431000</v>
      </c>
    </row>
    <row r="88" spans="1:9" s="20" customFormat="1" ht="12" x14ac:dyDescent="0.3">
      <c r="C88" s="26"/>
      <c r="D88" s="27"/>
      <c r="E88" s="26"/>
      <c r="F88" s="28"/>
      <c r="G88" s="31"/>
      <c r="H88" s="28"/>
      <c r="I88" s="28"/>
    </row>
    <row r="89" spans="1:9" s="30" customFormat="1" ht="11.5" x14ac:dyDescent="0.25">
      <c r="B89" s="47" t="s">
        <v>77</v>
      </c>
      <c r="C89" s="48">
        <f>C29-C87</f>
        <v>-494000</v>
      </c>
      <c r="D89" s="49"/>
      <c r="E89" s="48"/>
      <c r="F89" s="50">
        <f>F29-F87</f>
        <v>75895.269999999786</v>
      </c>
      <c r="G89" s="51"/>
      <c r="H89" s="50">
        <f>H29-H87</f>
        <v>-274739.64000000036</v>
      </c>
      <c r="I89" s="50">
        <v>-496000</v>
      </c>
    </row>
    <row r="90" spans="1:9" s="20" customFormat="1" ht="12" x14ac:dyDescent="0.3">
      <c r="C90" s="26"/>
      <c r="D90" s="27"/>
      <c r="E90" s="26"/>
      <c r="F90" s="28"/>
      <c r="G90" s="31"/>
      <c r="H90" s="28"/>
      <c r="I90" s="28"/>
    </row>
    <row r="91" spans="1:9" s="20" customFormat="1" ht="12" x14ac:dyDescent="0.3">
      <c r="B91" s="30" t="s">
        <v>78</v>
      </c>
      <c r="C91" s="26"/>
      <c r="D91" s="27"/>
      <c r="E91" s="26"/>
      <c r="F91" s="28"/>
      <c r="G91" s="31"/>
      <c r="H91" s="28"/>
      <c r="I91" s="28"/>
    </row>
    <row r="92" spans="1:9" s="20" customFormat="1" ht="12" x14ac:dyDescent="0.3">
      <c r="A92" s="20">
        <v>8050</v>
      </c>
      <c r="B92" s="20" t="s">
        <v>79</v>
      </c>
      <c r="C92" s="26">
        <v>12000</v>
      </c>
      <c r="D92" s="27"/>
      <c r="E92" s="26"/>
      <c r="F92" s="28">
        <v>12506.38</v>
      </c>
      <c r="G92" s="31"/>
      <c r="H92" s="28">
        <v>14923.46</v>
      </c>
      <c r="I92" s="28">
        <v>12000</v>
      </c>
    </row>
    <row r="93" spans="1:9" s="20" customFormat="1" ht="12" x14ac:dyDescent="0.3">
      <c r="A93" s="20">
        <v>8070</v>
      </c>
      <c r="B93" s="20" t="s">
        <v>80</v>
      </c>
      <c r="C93" s="26">
        <f>[1]Bakbudsj20!C63</f>
        <v>0</v>
      </c>
      <c r="D93" s="27"/>
      <c r="E93" s="26"/>
      <c r="F93" s="28">
        <v>0</v>
      </c>
      <c r="G93" s="31"/>
      <c r="H93" s="28"/>
      <c r="I93" s="28">
        <v>0</v>
      </c>
    </row>
    <row r="94" spans="1:9" s="20" customFormat="1" ht="12" x14ac:dyDescent="0.3">
      <c r="A94" s="20">
        <v>8151</v>
      </c>
      <c r="B94" s="20" t="s">
        <v>81</v>
      </c>
      <c r="C94" s="26">
        <f>[1]Bakbudsj20!C64</f>
        <v>0</v>
      </c>
      <c r="D94" s="27"/>
      <c r="E94" s="26"/>
      <c r="F94" s="28">
        <v>0</v>
      </c>
      <c r="G94" s="31"/>
      <c r="H94" s="28">
        <v>-77.39</v>
      </c>
      <c r="I94" s="28">
        <v>0</v>
      </c>
    </row>
    <row r="95" spans="1:9" s="20" customFormat="1" ht="12" x14ac:dyDescent="0.3">
      <c r="A95" s="20">
        <v>8170</v>
      </c>
      <c r="B95" s="20" t="s">
        <v>82</v>
      </c>
      <c r="C95" s="26">
        <f>[1]Bakbudsj20!C65</f>
        <v>0</v>
      </c>
      <c r="D95" s="27"/>
      <c r="E95" s="26"/>
      <c r="F95" s="28">
        <v>0</v>
      </c>
      <c r="G95" s="31"/>
      <c r="H95" s="28"/>
      <c r="I95" s="28">
        <v>0</v>
      </c>
    </row>
    <row r="96" spans="1:9" s="30" customFormat="1" ht="12" thickBot="1" x14ac:dyDescent="0.3">
      <c r="B96" s="32" t="s">
        <v>83</v>
      </c>
      <c r="C96" s="33">
        <f>SUM(C92:C95)</f>
        <v>12000</v>
      </c>
      <c r="D96" s="34"/>
      <c r="E96" s="33"/>
      <c r="F96" s="35">
        <f t="shared" ref="F96:H96" si="3">SUM(F92:F95)</f>
        <v>12506.38</v>
      </c>
      <c r="G96" s="45"/>
      <c r="H96" s="35">
        <f t="shared" si="3"/>
        <v>14846.07</v>
      </c>
      <c r="I96" s="35">
        <v>12000</v>
      </c>
    </row>
    <row r="97" spans="1:9" s="20" customFormat="1" ht="12" x14ac:dyDescent="0.3">
      <c r="C97" s="26"/>
      <c r="D97" s="27"/>
      <c r="E97" s="26"/>
      <c r="F97" s="28"/>
      <c r="G97" s="31"/>
      <c r="H97" s="28"/>
      <c r="I97" s="28"/>
    </row>
    <row r="98" spans="1:9" s="30" customFormat="1" ht="11.5" x14ac:dyDescent="0.25">
      <c r="B98" s="47" t="s">
        <v>84</v>
      </c>
      <c r="C98" s="48">
        <f>+C89+C96</f>
        <v>-482000</v>
      </c>
      <c r="D98" s="49"/>
      <c r="E98" s="48"/>
      <c r="F98" s="50">
        <f t="shared" ref="F98:H98" si="4">+F89+F96</f>
        <v>88401.64999999979</v>
      </c>
      <c r="G98" s="51"/>
      <c r="H98" s="50">
        <f t="shared" si="4"/>
        <v>-259893.57000000036</v>
      </c>
      <c r="I98" s="50">
        <v>-484000</v>
      </c>
    </row>
    <row r="99" spans="1:9" s="20" customFormat="1" ht="12" x14ac:dyDescent="0.3">
      <c r="C99" s="26"/>
      <c r="D99" s="27"/>
      <c r="E99" s="26"/>
      <c r="F99" s="28"/>
      <c r="G99" s="31"/>
      <c r="H99" s="28"/>
      <c r="I99" s="28"/>
    </row>
    <row r="100" spans="1:9" s="20" customFormat="1" ht="12" x14ac:dyDescent="0.3">
      <c r="C100" s="26"/>
      <c r="D100" s="27"/>
      <c r="E100" s="26"/>
      <c r="F100" s="28"/>
      <c r="G100" s="31"/>
      <c r="H100" s="28"/>
      <c r="I100" s="28"/>
    </row>
    <row r="101" spans="1:9" s="20" customFormat="1" ht="12" x14ac:dyDescent="0.3">
      <c r="B101" s="30" t="s">
        <v>85</v>
      </c>
      <c r="C101" s="26"/>
      <c r="D101" s="27"/>
      <c r="E101" s="26"/>
      <c r="F101" s="28"/>
      <c r="G101" s="31"/>
      <c r="H101" s="28"/>
      <c r="I101" s="28"/>
    </row>
    <row r="102" spans="1:9" s="20" customFormat="1" ht="12" x14ac:dyDescent="0.3">
      <c r="B102" s="20" t="s">
        <v>86</v>
      </c>
      <c r="C102" s="26"/>
      <c r="D102" s="27"/>
      <c r="E102" s="26"/>
      <c r="F102" s="28"/>
      <c r="G102" s="31"/>
      <c r="H102" s="28"/>
      <c r="I102" s="28"/>
    </row>
    <row r="103" spans="1:9" s="20" customFormat="1" ht="12" x14ac:dyDescent="0.3">
      <c r="A103" s="20">
        <v>7430</v>
      </c>
      <c r="B103" s="20" t="s">
        <v>87</v>
      </c>
      <c r="C103" s="26">
        <v>0</v>
      </c>
      <c r="D103" s="27"/>
      <c r="E103" s="26"/>
      <c r="F103" s="52">
        <f t="shared" ref="F103:H104" si="5">SUM(F102:F102)</f>
        <v>0</v>
      </c>
      <c r="G103" s="31"/>
      <c r="H103" s="52">
        <f t="shared" si="5"/>
        <v>0</v>
      </c>
      <c r="I103" s="28">
        <v>0</v>
      </c>
    </row>
    <row r="104" spans="1:9" s="20" customFormat="1" ht="12.5" thickBot="1" x14ac:dyDescent="0.35">
      <c r="B104" s="32" t="s">
        <v>88</v>
      </c>
      <c r="C104" s="53">
        <f>SUM(C103:C103)</f>
        <v>0</v>
      </c>
      <c r="D104" s="54"/>
      <c r="E104" s="53"/>
      <c r="F104" s="55">
        <f t="shared" si="5"/>
        <v>0</v>
      </c>
      <c r="G104" s="56"/>
      <c r="H104" s="55">
        <f t="shared" si="5"/>
        <v>0</v>
      </c>
      <c r="I104" s="57">
        <v>0</v>
      </c>
    </row>
    <row r="105" spans="1:9" s="20" customFormat="1" ht="12" x14ac:dyDescent="0.3">
      <c r="C105" s="26"/>
      <c r="D105" s="27"/>
      <c r="E105" s="26"/>
      <c r="F105" s="28"/>
      <c r="G105" s="31"/>
      <c r="H105" s="28"/>
      <c r="I105" s="28"/>
    </row>
    <row r="106" spans="1:9" s="20" customFormat="1" ht="12" x14ac:dyDescent="0.3">
      <c r="B106" s="47" t="s">
        <v>89</v>
      </c>
      <c r="C106" s="58">
        <f>+C104</f>
        <v>0</v>
      </c>
      <c r="D106" s="59"/>
      <c r="E106" s="58"/>
      <c r="F106" s="60">
        <f t="shared" ref="F106:H106" si="6">+F104</f>
        <v>0</v>
      </c>
      <c r="G106" s="61"/>
      <c r="H106" s="60">
        <f t="shared" si="6"/>
        <v>0</v>
      </c>
      <c r="I106" s="60">
        <v>0</v>
      </c>
    </row>
    <row r="107" spans="1:9" s="20" customFormat="1" ht="12" x14ac:dyDescent="0.3">
      <c r="C107" s="26"/>
      <c r="D107" s="27"/>
      <c r="E107" s="26"/>
      <c r="F107" s="28"/>
      <c r="G107" s="31"/>
      <c r="H107" s="28"/>
      <c r="I107" s="28"/>
    </row>
    <row r="108" spans="1:9" s="20" customFormat="1" ht="12" x14ac:dyDescent="0.3">
      <c r="C108" s="26"/>
      <c r="D108" s="27"/>
      <c r="E108" s="26"/>
      <c r="F108" s="28"/>
      <c r="G108" s="31"/>
      <c r="H108" s="28"/>
      <c r="I108" s="28"/>
    </row>
    <row r="109" spans="1:9" s="30" customFormat="1" ht="12" x14ac:dyDescent="0.3">
      <c r="B109" s="40" t="s">
        <v>90</v>
      </c>
      <c r="C109" s="41">
        <f>+C98-C106</f>
        <v>-482000</v>
      </c>
      <c r="D109" s="62"/>
      <c r="E109" s="41"/>
      <c r="F109" s="43">
        <f t="shared" ref="F109:H109" si="7">+F98-F106</f>
        <v>88401.64999999979</v>
      </c>
      <c r="G109" s="63">
        <v>20</v>
      </c>
      <c r="H109" s="43">
        <f t="shared" si="7"/>
        <v>-259893.57000000036</v>
      </c>
      <c r="I109" s="43">
        <v>-484000</v>
      </c>
    </row>
    <row r="110" spans="1:9" s="7" customFormat="1" ht="13" x14ac:dyDescent="0.3">
      <c r="C110" s="8"/>
      <c r="D110" s="9"/>
      <c r="E110" s="8"/>
      <c r="F110" s="10"/>
      <c r="G110" s="11"/>
      <c r="H110" s="10"/>
      <c r="I110" s="10"/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Regn19 &amp; budsj 20+21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Jonas Trinborg</dc:creator>
  <cp:lastModifiedBy>Kent Jonas Trinborg</cp:lastModifiedBy>
  <dcterms:created xsi:type="dcterms:W3CDTF">2020-03-01T20:27:26Z</dcterms:created>
  <dcterms:modified xsi:type="dcterms:W3CDTF">2021-03-03T20:28:57Z</dcterms:modified>
</cp:coreProperties>
</file>