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Inger\ownCloud\42 Agder\"/>
    </mc:Choice>
  </mc:AlternateContent>
  <xr:revisionPtr revIDLastSave="0" documentId="8_{C9837E9B-DF36-4C59-8C3A-6F939131594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Oversikt" sheetId="2" r:id="rId1"/>
    <sheet name="Detaljert" sheetId="3" r:id="rId2"/>
    <sheet name="Veilednin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3" l="1"/>
  <c r="C55" i="3"/>
  <c r="C57" i="3"/>
  <c r="C58" i="3"/>
  <c r="C59" i="3"/>
  <c r="C60" i="3"/>
  <c r="C61" i="3"/>
  <c r="C28" i="3" l="1"/>
  <c r="C56" i="3"/>
  <c r="C5" i="3"/>
  <c r="O43" i="3"/>
  <c r="O42" i="3"/>
  <c r="C7" i="3"/>
  <c r="C6" i="3"/>
  <c r="C34" i="3"/>
  <c r="C42" i="3"/>
  <c r="C21" i="3" l="1"/>
  <c r="C4" i="3" l="1"/>
  <c r="C8" i="2" s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2" i="3"/>
  <c r="C23" i="3"/>
  <c r="C24" i="3"/>
  <c r="C25" i="3"/>
  <c r="C26" i="3"/>
  <c r="C27" i="3"/>
  <c r="C29" i="3"/>
  <c r="C30" i="3"/>
  <c r="C31" i="3"/>
  <c r="C32" i="3"/>
  <c r="C33" i="3"/>
  <c r="C35" i="3"/>
  <c r="C36" i="3"/>
  <c r="C37" i="3"/>
  <c r="C38" i="3"/>
  <c r="C39" i="3"/>
  <c r="C40" i="3"/>
  <c r="C41" i="3"/>
  <c r="C43" i="3"/>
  <c r="C44" i="3"/>
  <c r="C45" i="3"/>
  <c r="C46" i="3"/>
  <c r="C47" i="3"/>
  <c r="C48" i="3"/>
  <c r="C49" i="3"/>
  <c r="C51" i="3"/>
  <c r="C52" i="3"/>
  <c r="C53" i="3"/>
  <c r="C3" i="3"/>
  <c r="A24" i="3"/>
  <c r="A16" i="3"/>
  <c r="A17" i="3" s="1"/>
  <c r="A18" i="3" s="1"/>
  <c r="A6" i="3"/>
  <c r="A7" i="3" s="1"/>
  <c r="A8" i="3" s="1"/>
  <c r="A9" i="3" s="1"/>
  <c r="A10" i="3" s="1"/>
  <c r="A11" i="3" s="1"/>
  <c r="A12" i="3" s="1"/>
  <c r="A13" i="3" s="1"/>
  <c r="C106" i="2" l="1"/>
  <c r="E106" i="2" s="1"/>
  <c r="C75" i="2"/>
  <c r="E75" i="2" s="1"/>
  <c r="G75" i="2" s="1"/>
  <c r="C68" i="2"/>
  <c r="E68" i="2" s="1"/>
  <c r="G68" i="2" s="1"/>
  <c r="C60" i="2"/>
  <c r="E60" i="2" s="1"/>
  <c r="G60" i="2" s="1"/>
  <c r="C52" i="2"/>
  <c r="E52" i="2" s="1"/>
  <c r="C34" i="2"/>
  <c r="E34" i="2" s="1"/>
  <c r="G34" i="2" s="1"/>
  <c r="C19" i="2"/>
  <c r="E19" i="2" s="1"/>
  <c r="G19" i="2" s="1"/>
  <c r="C78" i="2"/>
  <c r="E78" i="2" s="1"/>
  <c r="G78" i="2" s="1"/>
  <c r="C71" i="2"/>
  <c r="E71" i="2" s="1"/>
  <c r="G71" i="2" s="1"/>
  <c r="C59" i="2"/>
  <c r="E59" i="2" s="1"/>
  <c r="G59" i="2" s="1"/>
  <c r="C55" i="2"/>
  <c r="E55" i="2" s="1"/>
  <c r="G55" i="2" s="1"/>
  <c r="C41" i="2"/>
  <c r="E41" i="2" s="1"/>
  <c r="G41" i="2" s="1"/>
  <c r="C33" i="2"/>
  <c r="E33" i="2" s="1"/>
  <c r="C22" i="2"/>
  <c r="E22" i="2" s="1"/>
  <c r="G22" i="2" s="1"/>
  <c r="C18" i="2"/>
  <c r="E18" i="2" s="1"/>
  <c r="G18" i="2" s="1"/>
  <c r="C14" i="2"/>
  <c r="E14" i="2" s="1"/>
  <c r="G14" i="2" s="1"/>
  <c r="C88" i="2"/>
  <c r="E88" i="2" s="1"/>
  <c r="G88" i="2" s="1"/>
  <c r="C77" i="2"/>
  <c r="E77" i="2" s="1"/>
  <c r="G77" i="2" s="1"/>
  <c r="C74" i="2"/>
  <c r="E74" i="2" s="1"/>
  <c r="G74" i="2" s="1"/>
  <c r="C70" i="2"/>
  <c r="E70" i="2" s="1"/>
  <c r="G70" i="2" s="1"/>
  <c r="C66" i="2"/>
  <c r="E66" i="2" s="1"/>
  <c r="G66" i="2" s="1"/>
  <c r="C62" i="2"/>
  <c r="E62" i="2" s="1"/>
  <c r="G62" i="2" s="1"/>
  <c r="C58" i="2"/>
  <c r="E58" i="2" s="1"/>
  <c r="G58" i="2" s="1"/>
  <c r="C54" i="2"/>
  <c r="E54" i="2" s="1"/>
  <c r="G54" i="2" s="1"/>
  <c r="C44" i="2"/>
  <c r="E44" i="2" s="1"/>
  <c r="G44" i="2" s="1"/>
  <c r="C40" i="2"/>
  <c r="E40" i="2" s="1"/>
  <c r="G40" i="2" s="1"/>
  <c r="C25" i="2"/>
  <c r="E25" i="2" s="1"/>
  <c r="G25" i="2" s="1"/>
  <c r="C21" i="2"/>
  <c r="E21" i="2" s="1"/>
  <c r="G21" i="2" s="1"/>
  <c r="C17" i="2"/>
  <c r="E17" i="2" s="1"/>
  <c r="G17" i="2" s="1"/>
  <c r="C13" i="2"/>
  <c r="E13" i="2" s="1"/>
  <c r="G13" i="2" s="1"/>
  <c r="C86" i="2"/>
  <c r="C72" i="2"/>
  <c r="E72" i="2" s="1"/>
  <c r="G72" i="2" s="1"/>
  <c r="C64" i="2"/>
  <c r="E64" i="2" s="1"/>
  <c r="G64" i="2" s="1"/>
  <c r="C56" i="2"/>
  <c r="E56" i="2" s="1"/>
  <c r="G56" i="2" s="1"/>
  <c r="C42" i="2"/>
  <c r="E42" i="2" s="1"/>
  <c r="G42" i="2" s="1"/>
  <c r="C23" i="2"/>
  <c r="E23" i="2" s="1"/>
  <c r="G23" i="2" s="1"/>
  <c r="C15" i="2"/>
  <c r="E15" i="2" s="1"/>
  <c r="G15" i="2" s="1"/>
  <c r="C89" i="2"/>
  <c r="E89" i="2" s="1"/>
  <c r="G89" i="2" s="1"/>
  <c r="C97" i="2"/>
  <c r="E97" i="2" s="1"/>
  <c r="C67" i="2"/>
  <c r="E67" i="2" s="1"/>
  <c r="G67" i="2" s="1"/>
  <c r="C48" i="2"/>
  <c r="E48" i="2" s="1"/>
  <c r="C7" i="2"/>
  <c r="E7" i="2" s="1"/>
  <c r="G7" i="2" s="1"/>
  <c r="C87" i="2"/>
  <c r="E87" i="2" s="1"/>
  <c r="G87" i="2" s="1"/>
  <c r="C76" i="2"/>
  <c r="E76" i="2" s="1"/>
  <c r="G76" i="2" s="1"/>
  <c r="C73" i="2"/>
  <c r="E73" i="2" s="1"/>
  <c r="G73" i="2" s="1"/>
  <c r="C69" i="2"/>
  <c r="E69" i="2" s="1"/>
  <c r="G69" i="2" s="1"/>
  <c r="C65" i="2"/>
  <c r="E65" i="2" s="1"/>
  <c r="G65" i="2" s="1"/>
  <c r="C61" i="2"/>
  <c r="E61" i="2" s="1"/>
  <c r="G61" i="2" s="1"/>
  <c r="C57" i="2"/>
  <c r="E57" i="2" s="1"/>
  <c r="G57" i="2" s="1"/>
  <c r="C53" i="2"/>
  <c r="E53" i="2" s="1"/>
  <c r="G53" i="2" s="1"/>
  <c r="C43" i="2"/>
  <c r="E43" i="2" s="1"/>
  <c r="G43" i="2" s="1"/>
  <c r="C39" i="2"/>
  <c r="E39" i="2" s="1"/>
  <c r="C24" i="2"/>
  <c r="E24" i="2" s="1"/>
  <c r="G24" i="2" s="1"/>
  <c r="C20" i="2"/>
  <c r="E20" i="2" s="1"/>
  <c r="G20" i="2" s="1"/>
  <c r="C16" i="2"/>
  <c r="E16" i="2" s="1"/>
  <c r="G16" i="2" s="1"/>
  <c r="C12" i="2"/>
  <c r="E12" i="2" s="1"/>
  <c r="C107" i="2"/>
  <c r="E107" i="2" s="1"/>
  <c r="G107" i="2" s="1"/>
  <c r="C63" i="2"/>
  <c r="E63" i="2" s="1"/>
  <c r="G63" i="2" s="1"/>
  <c r="E8" i="2"/>
  <c r="C90" i="2" l="1"/>
  <c r="C35" i="2"/>
  <c r="C49" i="2"/>
  <c r="C9" i="2"/>
  <c r="C98" i="2"/>
  <c r="C100" i="2" s="1"/>
  <c r="C108" i="2"/>
  <c r="E86" i="2"/>
  <c r="E90" i="2" s="1"/>
  <c r="C26" i="2"/>
  <c r="C45" i="2"/>
  <c r="C79" i="2"/>
  <c r="E108" i="2"/>
  <c r="G106" i="2"/>
  <c r="G108" i="2" s="1"/>
  <c r="E35" i="2"/>
  <c r="G33" i="2"/>
  <c r="G35" i="2" s="1"/>
  <c r="G48" i="2"/>
  <c r="G49" i="2" s="1"/>
  <c r="E49" i="2"/>
  <c r="G39" i="2"/>
  <c r="G45" i="2" s="1"/>
  <c r="E45" i="2"/>
  <c r="G97" i="2"/>
  <c r="G98" i="2" s="1"/>
  <c r="G100" i="2" s="1"/>
  <c r="E98" i="2"/>
  <c r="E100" i="2" s="1"/>
  <c r="G52" i="2"/>
  <c r="G79" i="2" s="1"/>
  <c r="E79" i="2"/>
  <c r="E26" i="2"/>
  <c r="G12" i="2"/>
  <c r="G26" i="2" s="1"/>
  <c r="G8" i="2"/>
  <c r="G9" i="2" s="1"/>
  <c r="E9" i="2"/>
  <c r="C28" i="2" l="1"/>
  <c r="G86" i="2"/>
  <c r="G90" i="2" s="1"/>
  <c r="C81" i="2"/>
  <c r="G28" i="2"/>
  <c r="G81" i="2"/>
  <c r="E81" i="2"/>
  <c r="E28" i="2"/>
  <c r="C83" i="2" l="1"/>
  <c r="C92" i="2" s="1"/>
  <c r="C103" i="2" s="1"/>
  <c r="G83" i="2"/>
  <c r="G92" i="2" s="1"/>
  <c r="G103" i="2" s="1"/>
  <c r="E83" i="2"/>
  <c r="E92" i="2" s="1"/>
  <c r="E10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IKT Agder</author>
  </authors>
  <commentList>
    <comment ref="O4" authorId="0" shapeId="0" xr:uid="{00000000-0006-0000-0100-000001000000}">
      <text>
        <r>
          <rPr>
            <sz val="9"/>
            <color indexed="81"/>
            <rFont val="Tahoma"/>
            <family val="2"/>
          </rPr>
          <t>Overskudd samlet for DAF + leirer</t>
        </r>
      </text>
    </comment>
    <comment ref="O10" authorId="0" shapeId="0" xr:uid="{00000000-0006-0000-0100-000002000000}">
      <text>
        <r>
          <rPr>
            <sz val="9"/>
            <color indexed="81"/>
            <rFont val="Tahoma"/>
            <family val="2"/>
          </rPr>
          <t>60k bingo
25k skogrentemidler
15k diverse</t>
        </r>
      </text>
    </comment>
    <comment ref="O21" authorId="0" shapeId="0" xr:uid="{00000000-0006-0000-0100-000003000000}">
      <text>
        <r>
          <rPr>
            <sz val="9"/>
            <color indexed="81"/>
            <rFont val="Tahoma"/>
            <charset val="1"/>
          </rPr>
          <t xml:space="preserve">10% stilling 58683kr
70% dekkes av 4H Agder
</t>
        </r>
      </text>
    </comment>
    <comment ref="O2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Deles 50/50 mellom 4H Agder og 4H Norge
</t>
        </r>
      </text>
    </comment>
    <comment ref="O30" authorId="0" shapeId="0" xr:uid="{00000000-0006-0000-0100-000005000000}">
      <text>
        <r>
          <rPr>
            <sz val="9"/>
            <color indexed="81"/>
            <rFont val="Tahoma"/>
            <family val="2"/>
          </rPr>
          <t>Ny PC til Inger</t>
        </r>
      </text>
    </comment>
    <comment ref="O32" authorId="0" shapeId="0" xr:uid="{00000000-0006-0000-0100-000006000000}">
      <text>
        <r>
          <rPr>
            <sz val="9"/>
            <color indexed="81"/>
            <rFont val="Tahoma"/>
            <charset val="1"/>
          </rPr>
          <t>15000kr for regnskap. 
2000kr for revisjon</t>
        </r>
      </text>
    </comment>
    <comment ref="O39" authorId="0" shapeId="0" xr:uid="{00000000-0006-0000-0100-000007000000}">
      <text>
        <r>
          <rPr>
            <sz val="9"/>
            <color indexed="81"/>
            <rFont val="Tahoma"/>
            <charset val="1"/>
          </rPr>
          <t xml:space="preserve">10k diverse
</t>
        </r>
      </text>
    </comment>
    <comment ref="T39" authorId="0" shapeId="0" xr:uid="{00000000-0006-0000-0100-000008000000}">
      <text>
        <r>
          <rPr>
            <sz val="9"/>
            <color indexed="81"/>
            <rFont val="Tahoma"/>
            <family val="2"/>
          </rPr>
          <t>Ansatt og fylkesstyret, dekke utgiftene for disse og diverse</t>
        </r>
      </text>
    </comment>
    <comment ref="AD39" authorId="0" shapeId="0" xr:uid="{00000000-0006-0000-0100-000009000000}">
      <text>
        <r>
          <rPr>
            <sz val="9"/>
            <color indexed="81"/>
            <rFont val="Tahoma"/>
            <family val="2"/>
          </rPr>
          <t>Samling fylkesstyret</t>
        </r>
      </text>
    </comment>
    <comment ref="AE39" authorId="0" shapeId="0" xr:uid="{00000000-0006-0000-0100-00000A000000}">
      <text>
        <r>
          <rPr>
            <sz val="9"/>
            <color indexed="81"/>
            <rFont val="Tahoma"/>
            <family val="2"/>
          </rPr>
          <t>Landsmøte Bodø 2020</t>
        </r>
      </text>
    </comment>
    <comment ref="O41" authorId="0" shapeId="0" xr:uid="{00000000-0006-0000-0100-00000B000000}">
      <text>
        <r>
          <rPr>
            <sz val="9"/>
            <color indexed="81"/>
            <rFont val="Tahoma"/>
            <family val="2"/>
          </rPr>
          <t>Settes til 1000, ble kjøpt inn mye porto i 2019</t>
        </r>
      </text>
    </comment>
    <comment ref="AA47" authorId="0" shapeId="0" xr:uid="{00000000-0006-0000-0100-00000C000000}">
      <text>
        <r>
          <rPr>
            <sz val="9"/>
            <color indexed="81"/>
            <rFont val="Tahoma"/>
            <family val="2"/>
          </rPr>
          <t>Mat + leie av lokale</t>
        </r>
      </text>
    </comment>
    <comment ref="O56" authorId="0" shapeId="0" xr:uid="{00000000-0006-0000-0100-00000D000000}">
      <text>
        <r>
          <rPr>
            <sz val="9"/>
            <color indexed="81"/>
            <rFont val="Tahoma"/>
            <charset val="1"/>
          </rPr>
          <t>1mill fastrente 20k
høyrente 2k</t>
        </r>
      </text>
    </comment>
  </commentList>
</comments>
</file>

<file path=xl/sharedStrings.xml><?xml version="1.0" encoding="utf-8"?>
<sst xmlns="http://schemas.openxmlformats.org/spreadsheetml/2006/main" count="191" uniqueCount="128">
  <si>
    <t>Purregebyr</t>
  </si>
  <si>
    <t>Deltakeravgifter</t>
  </si>
  <si>
    <t>Andre inntekter</t>
  </si>
  <si>
    <t>Momskompensasjon</t>
  </si>
  <si>
    <t>Beholdn.endring varelager</t>
  </si>
  <si>
    <t>Opplæring - ansatte</t>
  </si>
  <si>
    <t>Pakking/adressering</t>
  </si>
  <si>
    <t>Kontorrekvisita</t>
  </si>
  <si>
    <t>Annonsering</t>
  </si>
  <si>
    <t>Velferdskonto</t>
  </si>
  <si>
    <t>Abonnementer/kontingenter</t>
  </si>
  <si>
    <t>Telefon</t>
  </si>
  <si>
    <t>Porto</t>
  </si>
  <si>
    <t>Edb - drift/vedlikehold</t>
  </si>
  <si>
    <t>Premier og gaver</t>
  </si>
  <si>
    <t>Andre kostnader</t>
  </si>
  <si>
    <t>Edb - innkjøp</t>
  </si>
  <si>
    <t>Matutgifter</t>
  </si>
  <si>
    <t>Kursmateriell</t>
  </si>
  <si>
    <t>Tap på fordringer</t>
  </si>
  <si>
    <t>Renteinntekter</t>
  </si>
  <si>
    <t>Rentekostnader</t>
  </si>
  <si>
    <t>Gebyrer/provisjoner</t>
  </si>
  <si>
    <t>Overskudd</t>
  </si>
  <si>
    <t>Underskudd</t>
  </si>
  <si>
    <t>Kontingenter medl./klubber</t>
  </si>
  <si>
    <t>4H-artikler/varekjøp</t>
  </si>
  <si>
    <t>Avskrivninger driftsmidler</t>
  </si>
  <si>
    <t>Husleie/leie av lokaler</t>
  </si>
  <si>
    <t>Revisjon/regnskapstjenester</t>
  </si>
  <si>
    <t xml:space="preserve">Kontorutstyr/inventar </t>
  </si>
  <si>
    <t xml:space="preserve">Prosjektmidler </t>
  </si>
  <si>
    <t xml:space="preserve">Annonser </t>
  </si>
  <si>
    <t>Konsulent/kjøp av tjenester</t>
  </si>
  <si>
    <t xml:space="preserve">Forsikring </t>
  </si>
  <si>
    <t>Trykkekostnader</t>
  </si>
  <si>
    <t>Reiserefusjon/-utjamning</t>
  </si>
  <si>
    <t>Innleid hjelp</t>
  </si>
  <si>
    <t>Telefongodtgjørelse</t>
  </si>
  <si>
    <t>Overnatting</t>
  </si>
  <si>
    <t>Avgitte bidrag og gaver</t>
  </si>
  <si>
    <t>Personalforsikringer</t>
  </si>
  <si>
    <t>Pr artikler og info. materiell</t>
  </si>
  <si>
    <t>4H Matskole</t>
  </si>
  <si>
    <t>Regionssamlinger</t>
  </si>
  <si>
    <t>Fylkesleir</t>
  </si>
  <si>
    <t>Aspirantleir</t>
  </si>
  <si>
    <t>Høstfest</t>
  </si>
  <si>
    <t>Klubbrådgiversamling</t>
  </si>
  <si>
    <t>Fylkesstyremøter</t>
  </si>
  <si>
    <t>Plakettfest</t>
  </si>
  <si>
    <t>Seniorsamling</t>
  </si>
  <si>
    <t>Trivselsagent</t>
  </si>
  <si>
    <t>DAF-kurs</t>
  </si>
  <si>
    <t>Volleyball</t>
  </si>
  <si>
    <t>Årsmøte</t>
  </si>
  <si>
    <t>Annen finanskostnad</t>
  </si>
  <si>
    <t>Anne finansinntekt</t>
  </si>
  <si>
    <t>Nasjonalt satsningsområde</t>
  </si>
  <si>
    <t>Omorganisering</t>
  </si>
  <si>
    <t>Drift</t>
  </si>
  <si>
    <t>Det frivillige rom</t>
  </si>
  <si>
    <t>Nationale samlinger</t>
  </si>
  <si>
    <t>Arbeidsgiveravgift utbetalt av andre</t>
  </si>
  <si>
    <t>Lønn og personalkostnader utbetalt av andre</t>
  </si>
  <si>
    <t>Tilskudd leir/kurs utført av andre</t>
  </si>
  <si>
    <t>Offentlige Tilskudd</t>
  </si>
  <si>
    <t>Tilskudd fra landbruksorganisasjon</t>
  </si>
  <si>
    <t>Varesalg u/MVA</t>
  </si>
  <si>
    <t>Landslotteri</t>
  </si>
  <si>
    <t>Tilskudd fra frilufslivorganisasjon</t>
  </si>
  <si>
    <t>Tilskudd fra andre organisasjoner</t>
  </si>
  <si>
    <t>Overskudd v/leir og kurs arrangert av andre</t>
  </si>
  <si>
    <t>Reiseutgifter ansatte</t>
  </si>
  <si>
    <t>Reiseutgifter andre</t>
  </si>
  <si>
    <t>Storkurs/Superkurs</t>
  </si>
  <si>
    <t>Landsleir/Nordisk Leir</t>
  </si>
  <si>
    <t>Leieinntekter</t>
  </si>
  <si>
    <t>Klubbstart</t>
  </si>
  <si>
    <t>Landkreditt Cup</t>
  </si>
  <si>
    <t>Distrikssamling</t>
  </si>
  <si>
    <t>Superhelg</t>
  </si>
  <si>
    <t>850 - 870</t>
  </si>
  <si>
    <t>Avsatte nummere til fylkenes egne prosjekter</t>
  </si>
  <si>
    <t>950 - 970</t>
  </si>
  <si>
    <t>Avsatte nummere til fylkenes egne aktiviteter</t>
  </si>
  <si>
    <t>Kontonummer</t>
  </si>
  <si>
    <t>Navn</t>
  </si>
  <si>
    <t>Totalsum</t>
  </si>
  <si>
    <t>Kontonr</t>
  </si>
  <si>
    <t>Tekst</t>
  </si>
  <si>
    <t>DRIFTSINNTEKTER</t>
  </si>
  <si>
    <t>Salgsinntekter</t>
  </si>
  <si>
    <t>Sum Salgsinntekter</t>
  </si>
  <si>
    <t>Sum andre inntekter</t>
  </si>
  <si>
    <t>SUM DRIFTSINNTEKTER</t>
  </si>
  <si>
    <t>DRIFTSKOSTNADER</t>
  </si>
  <si>
    <t>Varekostnader</t>
  </si>
  <si>
    <t>Sum Varekostnader</t>
  </si>
  <si>
    <t>Personalkostnader</t>
  </si>
  <si>
    <t>Sum Personalkostnader</t>
  </si>
  <si>
    <t>Avskrivninger</t>
  </si>
  <si>
    <t>Sum Avskrivninger</t>
  </si>
  <si>
    <t>Andre driftskostnader</t>
  </si>
  <si>
    <t>Sum Andre driftskostnader</t>
  </si>
  <si>
    <t>SUM DRIFTSKOSTNADER</t>
  </si>
  <si>
    <t>DRIFTSRESULTAT</t>
  </si>
  <si>
    <t>FINANSINNTEKTER OG FINANSKOSTNADER</t>
  </si>
  <si>
    <t>SUM NETTO FINANSPOSTER</t>
  </si>
  <si>
    <t>ORDINÆRT RESULTAT</t>
  </si>
  <si>
    <t>EKSTRA ORD. INNTEKTER OG KOSTNADER</t>
  </si>
  <si>
    <t>Sum Ekstra ordinære inntekter</t>
  </si>
  <si>
    <t>Sum Ekstra ordinære kostnader</t>
  </si>
  <si>
    <t>SUM NETTO EKSTRAORD.  POSTER</t>
  </si>
  <si>
    <t>ÅRSRESULTAT</t>
  </si>
  <si>
    <t>DISPONERING</t>
  </si>
  <si>
    <t>Budsjett</t>
  </si>
  <si>
    <t>Justering</t>
  </si>
  <si>
    <t>For driftsåret man vil budsjettere for ser man på prosjektene og aktiviteten og setter opp budsjett for hver kategori. Dette summeres opp og voerføres til oppsummeringssiden automatisk</t>
  </si>
  <si>
    <t xml:space="preserve">Veiledningen er ment som et verktøy for å kunne lage gode budsjetter for neste driftsår, samt å gjøre justeringer for opptil to år frem i tid for å kunne se budsjett i lengre perspektiver (se effekten av avgjørelser). </t>
  </si>
  <si>
    <t xml:space="preserve">På oppsummeringssiden er det lagt inn mulighet for å justere budsjettet til året etter og et år etter der med poster man vet vil forandre seg. </t>
  </si>
  <si>
    <t>NB!! EGNE PROSJEKTER OG AKTIVITETER</t>
  </si>
  <si>
    <t xml:space="preserve">For å legge til egne aktiviteter sett inn kolonner etter samlekolonnen. (er det kun 1 kan samlekolonnen benytte). Summeringen i oversikten går over regnearkets bredde og oppdateres automatisk. </t>
  </si>
  <si>
    <t>Gøy på landet</t>
  </si>
  <si>
    <t>Naturens dag</t>
  </si>
  <si>
    <t>DAF opplæring-IKU</t>
  </si>
  <si>
    <t>Instruktørbanken</t>
  </si>
  <si>
    <t>Naturligvis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</si>
</sst>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kr&quot;\ #,##0.00;[Red]&quot;kr&quot;\ \-#,##0.00"/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ill="1" applyBorder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2" borderId="0" xfId="0" applyFill="1" applyAlignment="1">
      <alignment wrapText="1"/>
    </xf>
    <xf numFmtId="43" fontId="0" fillId="0" borderId="0" xfId="2" applyFont="1" applyAlignment="1">
      <alignment wrapText="1"/>
    </xf>
    <xf numFmtId="43" fontId="0" fillId="2" borderId="0" xfId="2" applyFont="1" applyFill="1" applyAlignment="1">
      <alignment wrapText="1"/>
    </xf>
    <xf numFmtId="0" fontId="7" fillId="0" borderId="0" xfId="0" applyFont="1" applyAlignment="1"/>
    <xf numFmtId="8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8" fillId="0" borderId="0" xfId="0" applyFont="1"/>
    <xf numFmtId="0" fontId="8" fillId="0" borderId="3" xfId="0" applyFont="1" applyBorder="1"/>
    <xf numFmtId="8" fontId="0" fillId="0" borderId="3" xfId="0" applyNumberFormat="1" applyBorder="1"/>
    <xf numFmtId="0" fontId="1" fillId="3" borderId="4" xfId="0" applyFont="1" applyFill="1" applyBorder="1"/>
    <xf numFmtId="8" fontId="0" fillId="3" borderId="4" xfId="0" applyNumberFormat="1" applyFill="1" applyBorder="1"/>
    <xf numFmtId="0" fontId="4" fillId="4" borderId="4" xfId="0" applyFont="1" applyFill="1" applyBorder="1"/>
    <xf numFmtId="8" fontId="2" fillId="4" borderId="4" xfId="0" applyNumberFormat="1" applyFont="1" applyFill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3" fontId="10" fillId="0" borderId="0" xfId="2" applyFont="1" applyAlignment="1">
      <alignment wrapText="1"/>
    </xf>
  </cellXfs>
  <cellStyles count="3">
    <cellStyle name="Hyperlink 2" xfId="1" xr:uid="{00000000-0005-0000-0000-000000000000}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topLeftCell="A62" zoomScaleNormal="100" workbookViewId="0">
      <selection activeCell="B74" sqref="B74"/>
    </sheetView>
  </sheetViews>
  <sheetFormatPr baseColWidth="10" defaultColWidth="11" defaultRowHeight="15" x14ac:dyDescent="0.25"/>
  <cols>
    <col min="1" max="1" width="8.140625" style="5" bestFit="1" customWidth="1"/>
    <col min="2" max="2" width="39.42578125" style="5" bestFit="1" customWidth="1"/>
    <col min="3" max="7" width="16.140625" style="16" bestFit="1" customWidth="1"/>
  </cols>
  <sheetData>
    <row r="1" spans="1:7" ht="26.25" x14ac:dyDescent="0.4">
      <c r="A1" s="15" t="s">
        <v>116</v>
      </c>
      <c r="B1" s="15"/>
    </row>
    <row r="2" spans="1:7" s="4" customFormat="1" x14ac:dyDescent="0.25">
      <c r="A2" s="5"/>
      <c r="B2" s="5"/>
      <c r="C2" s="16"/>
      <c r="D2" s="16"/>
      <c r="E2" s="16"/>
      <c r="F2" s="16"/>
      <c r="G2" s="16"/>
    </row>
    <row r="3" spans="1:7" x14ac:dyDescent="0.25">
      <c r="A3" s="17" t="s">
        <v>89</v>
      </c>
      <c r="B3" s="17" t="s">
        <v>90</v>
      </c>
      <c r="C3" s="17">
        <v>2020</v>
      </c>
      <c r="D3" s="17" t="s">
        <v>117</v>
      </c>
      <c r="E3" s="17">
        <v>2021</v>
      </c>
      <c r="F3" s="17" t="s">
        <v>117</v>
      </c>
      <c r="G3" s="17">
        <v>2022</v>
      </c>
    </row>
    <row r="4" spans="1:7" x14ac:dyDescent="0.25">
      <c r="A4" s="18"/>
      <c r="B4" s="18"/>
      <c r="C4" s="18"/>
      <c r="D4" s="18"/>
      <c r="E4" s="18"/>
      <c r="F4" s="18"/>
      <c r="G4" s="18"/>
    </row>
    <row r="5" spans="1:7" ht="18.75" x14ac:dyDescent="0.3">
      <c r="B5" s="2" t="s">
        <v>91</v>
      </c>
    </row>
    <row r="6" spans="1:7" x14ac:dyDescent="0.25">
      <c r="B6" s="19" t="s">
        <v>92</v>
      </c>
    </row>
    <row r="7" spans="1:7" x14ac:dyDescent="0.25">
      <c r="A7" s="5">
        <v>3100</v>
      </c>
      <c r="B7" s="5" t="s">
        <v>68</v>
      </c>
      <c r="C7" s="16">
        <f>SUMIF(Detaljert!A:A,Oversikt!A7,Detaljert!C:C)</f>
        <v>4000</v>
      </c>
      <c r="E7" s="16">
        <f>+D7+C7</f>
        <v>4000</v>
      </c>
      <c r="G7" s="16">
        <f>+F7+E7</f>
        <v>4000</v>
      </c>
    </row>
    <row r="8" spans="1:7" x14ac:dyDescent="0.25">
      <c r="A8" s="5">
        <v>3220</v>
      </c>
      <c r="B8" s="5" t="s">
        <v>25</v>
      </c>
      <c r="C8" s="16">
        <f>SUMIF(Detaljert!A:A,Oversikt!A8,Detaljert!C:C)</f>
        <v>100000</v>
      </c>
      <c r="E8" s="16">
        <f>+D8+C8</f>
        <v>100000</v>
      </c>
      <c r="G8" s="16">
        <f>+F8+E8</f>
        <v>100000</v>
      </c>
    </row>
    <row r="9" spans="1:7" ht="15.75" thickBot="1" x14ac:dyDescent="0.3">
      <c r="B9" s="20" t="s">
        <v>93</v>
      </c>
      <c r="C9" s="21">
        <f>SUM(C6:C8)</f>
        <v>104000</v>
      </c>
      <c r="E9" s="21">
        <f t="shared" ref="E9:G9" si="0">SUM(E6:E8)</f>
        <v>104000</v>
      </c>
      <c r="G9" s="21">
        <f t="shared" si="0"/>
        <v>104000</v>
      </c>
    </row>
    <row r="10" spans="1:7" s="5" customFormat="1" x14ac:dyDescent="0.25">
      <c r="C10" s="16"/>
      <c r="D10" s="16"/>
      <c r="E10" s="16"/>
      <c r="F10" s="16"/>
      <c r="G10" s="16"/>
    </row>
    <row r="11" spans="1:7" s="5" customFormat="1" x14ac:dyDescent="0.25">
      <c r="B11" s="19" t="s">
        <v>2</v>
      </c>
      <c r="C11" s="16"/>
      <c r="D11" s="16"/>
      <c r="E11" s="16"/>
      <c r="F11" s="16"/>
      <c r="G11" s="16"/>
    </row>
    <row r="12" spans="1:7" s="5" customFormat="1" x14ac:dyDescent="0.25">
      <c r="A12" s="5">
        <v>3225</v>
      </c>
      <c r="B12" s="5" t="s">
        <v>69</v>
      </c>
      <c r="C12" s="16">
        <f>SUMIF(Detaljert!A:A,Oversikt!A12,Detaljert!C:C)</f>
        <v>33000</v>
      </c>
      <c r="D12" s="16">
        <v>1000</v>
      </c>
      <c r="E12" s="16">
        <f>+D12+C12</f>
        <v>34000</v>
      </c>
      <c r="F12" s="16"/>
      <c r="G12" s="16">
        <f>+F12+E12</f>
        <v>34000</v>
      </c>
    </row>
    <row r="13" spans="1:7" x14ac:dyDescent="0.25">
      <c r="A13" s="5">
        <v>3230</v>
      </c>
      <c r="B13" s="5" t="s">
        <v>31</v>
      </c>
      <c r="C13" s="16">
        <f>SUMIF(Detaljert!A:A,Oversikt!A13,Detaljert!C:C)</f>
        <v>0</v>
      </c>
      <c r="E13" s="16">
        <f>+D13+C13</f>
        <v>0</v>
      </c>
      <c r="G13" s="16">
        <f>+F13+E13</f>
        <v>0</v>
      </c>
    </row>
    <row r="14" spans="1:7" x14ac:dyDescent="0.25">
      <c r="A14" s="5">
        <v>3235</v>
      </c>
      <c r="B14" s="5" t="s">
        <v>66</v>
      </c>
      <c r="C14" s="16">
        <f>SUMIF(Detaljert!A:A,Oversikt!A14,Detaljert!C:C)</f>
        <v>7000</v>
      </c>
      <c r="E14" s="16">
        <f>+D14+C14</f>
        <v>7000</v>
      </c>
      <c r="G14" s="16">
        <f>+F14+E14</f>
        <v>7000</v>
      </c>
    </row>
    <row r="15" spans="1:7" x14ac:dyDescent="0.25">
      <c r="A15" s="5">
        <v>3240</v>
      </c>
      <c r="B15" s="5" t="s">
        <v>67</v>
      </c>
      <c r="C15" s="16">
        <f>SUMIF(Detaljert!A:A,Oversikt!A15,Detaljert!C:C)</f>
        <v>135000</v>
      </c>
      <c r="D15" s="16">
        <v>5000</v>
      </c>
      <c r="E15" s="16">
        <f>+D15+C15</f>
        <v>140000</v>
      </c>
      <c r="G15" s="16">
        <f>+F15+E15</f>
        <v>140000</v>
      </c>
    </row>
    <row r="16" spans="1:7" s="4" customFormat="1" x14ac:dyDescent="0.25">
      <c r="A16" s="5">
        <v>3245</v>
      </c>
      <c r="B16" s="5" t="s">
        <v>70</v>
      </c>
      <c r="C16" s="16">
        <f>SUMIF(Detaljert!A:A,Oversikt!A16,Detaljert!C:C)</f>
        <v>0</v>
      </c>
      <c r="D16" s="16"/>
      <c r="E16" s="16">
        <f t="shared" ref="E16:E25" si="1">+D16+C16</f>
        <v>0</v>
      </c>
      <c r="F16" s="16"/>
      <c r="G16" s="16">
        <f t="shared" ref="G16:G25" si="2">+F16+E16</f>
        <v>0</v>
      </c>
    </row>
    <row r="17" spans="1:7" s="5" customFormat="1" x14ac:dyDescent="0.25">
      <c r="A17" s="5">
        <v>3250</v>
      </c>
      <c r="B17" s="5" t="s">
        <v>71</v>
      </c>
      <c r="C17" s="16">
        <f>SUMIF(Detaljert!A:A,Oversikt!A17,Detaljert!C:C)</f>
        <v>100000</v>
      </c>
      <c r="D17" s="16">
        <v>10000</v>
      </c>
      <c r="E17" s="16">
        <f t="shared" si="1"/>
        <v>110000</v>
      </c>
      <c r="F17" s="16"/>
      <c r="G17" s="16">
        <f t="shared" si="2"/>
        <v>110000</v>
      </c>
    </row>
    <row r="18" spans="1:7" s="4" customFormat="1" x14ac:dyDescent="0.25">
      <c r="A18" s="5">
        <v>3255</v>
      </c>
      <c r="B18" s="5" t="s">
        <v>32</v>
      </c>
      <c r="C18" s="16">
        <f>SUMIF(Detaljert!A:A,Oversikt!A18,Detaljert!C:C)</f>
        <v>0</v>
      </c>
      <c r="D18" s="16"/>
      <c r="E18" s="16">
        <f t="shared" si="1"/>
        <v>0</v>
      </c>
      <c r="F18" s="16"/>
      <c r="G18" s="16">
        <f t="shared" si="2"/>
        <v>0</v>
      </c>
    </row>
    <row r="19" spans="1:7" x14ac:dyDescent="0.25">
      <c r="A19" s="5">
        <v>3260</v>
      </c>
      <c r="B19" s="5" t="s">
        <v>1</v>
      </c>
      <c r="C19" s="16">
        <f>SUMIF(Detaljert!A:A,Oversikt!A19,Detaljert!C:C)</f>
        <v>100000</v>
      </c>
      <c r="E19" s="16">
        <f t="shared" si="1"/>
        <v>100000</v>
      </c>
      <c r="G19" s="16">
        <f t="shared" si="2"/>
        <v>100000</v>
      </c>
    </row>
    <row r="20" spans="1:7" x14ac:dyDescent="0.25">
      <c r="A20" s="5">
        <v>3265</v>
      </c>
      <c r="B20" s="5" t="s">
        <v>72</v>
      </c>
      <c r="C20" s="16">
        <f>SUMIF(Detaljert!A:A,Oversikt!A20,Detaljert!C:C)</f>
        <v>0</v>
      </c>
      <c r="E20" s="16">
        <f t="shared" si="1"/>
        <v>0</v>
      </c>
      <c r="G20" s="16">
        <f t="shared" si="2"/>
        <v>0</v>
      </c>
    </row>
    <row r="21" spans="1:7" x14ac:dyDescent="0.25">
      <c r="A21" s="5">
        <v>3600</v>
      </c>
      <c r="B21" s="5" t="s">
        <v>77</v>
      </c>
      <c r="C21" s="16">
        <f>SUMIF(Detaljert!A:A,Oversikt!A21,Detaljert!C:C)</f>
        <v>0</v>
      </c>
      <c r="E21" s="16">
        <f t="shared" si="1"/>
        <v>0</v>
      </c>
      <c r="G21" s="16">
        <f t="shared" si="2"/>
        <v>0</v>
      </c>
    </row>
    <row r="22" spans="1:7" x14ac:dyDescent="0.25">
      <c r="A22" s="5">
        <v>3900</v>
      </c>
      <c r="B22" s="5" t="s">
        <v>2</v>
      </c>
      <c r="C22" s="16">
        <f>SUMIF(Detaljert!A:A,Oversikt!A22,Detaljert!C:C)</f>
        <v>45000</v>
      </c>
      <c r="E22" s="16">
        <f t="shared" si="1"/>
        <v>45000</v>
      </c>
      <c r="G22" s="16">
        <f t="shared" si="2"/>
        <v>45000</v>
      </c>
    </row>
    <row r="23" spans="1:7" x14ac:dyDescent="0.25">
      <c r="A23" s="5">
        <v>3905</v>
      </c>
      <c r="B23" s="5" t="s">
        <v>0</v>
      </c>
      <c r="C23" s="16">
        <f>SUMIF(Detaljert!A:A,Oversikt!A23,Detaljert!C:C)</f>
        <v>0</v>
      </c>
      <c r="E23" s="16">
        <f t="shared" si="1"/>
        <v>0</v>
      </c>
      <c r="G23" s="16">
        <f t="shared" si="2"/>
        <v>0</v>
      </c>
    </row>
    <row r="24" spans="1:7" x14ac:dyDescent="0.25">
      <c r="A24" s="5">
        <v>3910</v>
      </c>
      <c r="B24" s="5" t="s">
        <v>3</v>
      </c>
      <c r="C24" s="16">
        <f>SUMIF(Detaljert!A:A,Oversikt!A24,Detaljert!C:C)</f>
        <v>23000</v>
      </c>
      <c r="E24" s="16">
        <f t="shared" si="1"/>
        <v>23000</v>
      </c>
      <c r="G24" s="16">
        <f t="shared" si="2"/>
        <v>23000</v>
      </c>
    </row>
    <row r="25" spans="1:7" x14ac:dyDescent="0.25">
      <c r="A25" s="5">
        <v>3915</v>
      </c>
      <c r="B25" s="5" t="s">
        <v>36</v>
      </c>
      <c r="C25" s="16">
        <f>SUMIF(Detaljert!A:A,Oversikt!A25,Detaljert!C:C)</f>
        <v>6000</v>
      </c>
      <c r="E25" s="16">
        <f t="shared" si="1"/>
        <v>6000</v>
      </c>
      <c r="G25" s="16">
        <f t="shared" si="2"/>
        <v>6000</v>
      </c>
    </row>
    <row r="26" spans="1:7" ht="15.75" thickBot="1" x14ac:dyDescent="0.3">
      <c r="B26" s="20" t="s">
        <v>94</v>
      </c>
      <c r="C26" s="21">
        <f>SUM(C12:C25)</f>
        <v>449000</v>
      </c>
      <c r="E26" s="21">
        <f t="shared" ref="E26:G26" si="3">SUM(E12:E25)</f>
        <v>465000</v>
      </c>
      <c r="G26" s="21">
        <f t="shared" si="3"/>
        <v>465000</v>
      </c>
    </row>
    <row r="28" spans="1:7" x14ac:dyDescent="0.25">
      <c r="B28" s="22" t="s">
        <v>95</v>
      </c>
      <c r="C28" s="23">
        <f>+C9+C26</f>
        <v>553000</v>
      </c>
      <c r="E28" s="23">
        <f t="shared" ref="E28:G28" si="4">+E9+E26</f>
        <v>569000</v>
      </c>
      <c r="G28" s="23">
        <f t="shared" si="4"/>
        <v>569000</v>
      </c>
    </row>
    <row r="30" spans="1:7" s="5" customFormat="1" x14ac:dyDescent="0.25">
      <c r="C30" s="16"/>
      <c r="D30" s="16"/>
      <c r="E30" s="16"/>
      <c r="F30" s="16"/>
      <c r="G30" s="16"/>
    </row>
    <row r="31" spans="1:7" s="3" customFormat="1" ht="18.75" x14ac:dyDescent="0.3">
      <c r="A31" s="5"/>
      <c r="B31" s="2" t="s">
        <v>96</v>
      </c>
      <c r="C31" s="16"/>
      <c r="D31" s="16"/>
      <c r="E31" s="16"/>
      <c r="F31" s="16"/>
      <c r="G31" s="16"/>
    </row>
    <row r="32" spans="1:7" x14ac:dyDescent="0.25">
      <c r="B32" s="19" t="s">
        <v>97</v>
      </c>
    </row>
    <row r="33" spans="1:7" x14ac:dyDescent="0.25">
      <c r="A33" s="5">
        <v>4300</v>
      </c>
      <c r="B33" s="5" t="s">
        <v>26</v>
      </c>
      <c r="C33" s="16">
        <f>SUMIF(Detaljert!A:A,Oversikt!A33,Detaljert!C:C)</f>
        <v>-2000</v>
      </c>
      <c r="E33" s="16">
        <f t="shared" ref="E33:E34" si="5">+D33+C33</f>
        <v>-2000</v>
      </c>
      <c r="G33" s="16">
        <f t="shared" ref="G33:G34" si="6">+F33+E33</f>
        <v>-2000</v>
      </c>
    </row>
    <row r="34" spans="1:7" x14ac:dyDescent="0.25">
      <c r="A34" s="5">
        <v>4990</v>
      </c>
      <c r="B34" s="5" t="s">
        <v>4</v>
      </c>
      <c r="C34" s="16">
        <f>SUMIF(Detaljert!A:A,Oversikt!A34,Detaljert!C:C)</f>
        <v>0</v>
      </c>
      <c r="E34" s="16">
        <f t="shared" si="5"/>
        <v>0</v>
      </c>
      <c r="G34" s="16">
        <f t="shared" si="6"/>
        <v>0</v>
      </c>
    </row>
    <row r="35" spans="1:7" ht="15.75" thickBot="1" x14ac:dyDescent="0.3">
      <c r="B35" s="20" t="s">
        <v>98</v>
      </c>
      <c r="C35" s="21">
        <f>SUM(C33:C34)</f>
        <v>-2000</v>
      </c>
      <c r="E35" s="21">
        <f t="shared" ref="E35:G35" si="7">SUM(E33:E34)</f>
        <v>-2000</v>
      </c>
      <c r="G35" s="21">
        <f t="shared" si="7"/>
        <v>-2000</v>
      </c>
    </row>
    <row r="37" spans="1:7" s="3" customFormat="1" x14ac:dyDescent="0.25">
      <c r="A37" s="5"/>
      <c r="B37" s="5"/>
      <c r="C37" s="16"/>
      <c r="D37" s="16"/>
      <c r="E37" s="16"/>
      <c r="F37" s="16"/>
      <c r="G37" s="16"/>
    </row>
    <row r="38" spans="1:7" s="5" customFormat="1" x14ac:dyDescent="0.25">
      <c r="B38" s="19" t="s">
        <v>99</v>
      </c>
      <c r="C38" s="16"/>
      <c r="D38" s="16"/>
      <c r="E38" s="16"/>
      <c r="F38" s="16"/>
      <c r="G38" s="16"/>
    </row>
    <row r="39" spans="1:7" s="3" customFormat="1" x14ac:dyDescent="0.25">
      <c r="A39" s="5">
        <v>5000</v>
      </c>
      <c r="B39" s="5" t="s">
        <v>64</v>
      </c>
      <c r="C39" s="16">
        <f>SUMIF(Detaljert!A:A,Oversikt!A39,Detaljert!C:C)</f>
        <v>-492913</v>
      </c>
      <c r="D39" s="16">
        <v>-12000</v>
      </c>
      <c r="E39" s="16">
        <f t="shared" ref="E39:E44" si="8">+D39+C39</f>
        <v>-504913</v>
      </c>
      <c r="F39" s="16">
        <v>-13000</v>
      </c>
      <c r="G39" s="16">
        <f t="shared" ref="G39:G44" si="9">+F39+E39</f>
        <v>-517913</v>
      </c>
    </row>
    <row r="40" spans="1:7" x14ac:dyDescent="0.25">
      <c r="A40" s="5">
        <v>5400</v>
      </c>
      <c r="B40" s="5" t="s">
        <v>63</v>
      </c>
      <c r="C40" s="16">
        <f>SUMIF(Detaljert!A:A,Oversikt!A40,Detaljert!C:C)</f>
        <v>0</v>
      </c>
      <c r="E40" s="16">
        <f t="shared" si="8"/>
        <v>0</v>
      </c>
      <c r="G40" s="16">
        <f t="shared" si="9"/>
        <v>0</v>
      </c>
    </row>
    <row r="41" spans="1:7" x14ac:dyDescent="0.25">
      <c r="A41" s="5">
        <v>5500</v>
      </c>
      <c r="B41" s="5" t="s">
        <v>38</v>
      </c>
      <c r="C41" s="16">
        <f>SUMIF(Detaljert!A:A,Oversikt!A41,Detaljert!C:C)</f>
        <v>-4000</v>
      </c>
      <c r="E41" s="16">
        <f t="shared" si="8"/>
        <v>-4000</v>
      </c>
      <c r="G41" s="16">
        <f t="shared" si="9"/>
        <v>-4000</v>
      </c>
    </row>
    <row r="42" spans="1:7" x14ac:dyDescent="0.25">
      <c r="A42" s="5">
        <v>5505</v>
      </c>
      <c r="B42" s="5" t="s">
        <v>37</v>
      </c>
      <c r="C42" s="16">
        <f>SUMIF(Detaljert!A:A,Oversikt!A42,Detaljert!C:C)</f>
        <v>-10000</v>
      </c>
      <c r="E42" s="16">
        <f t="shared" si="8"/>
        <v>-10000</v>
      </c>
      <c r="G42" s="16">
        <f t="shared" si="9"/>
        <v>-10000</v>
      </c>
    </row>
    <row r="43" spans="1:7" x14ac:dyDescent="0.25">
      <c r="A43" s="5">
        <v>5930</v>
      </c>
      <c r="B43" s="5" t="s">
        <v>41</v>
      </c>
      <c r="C43" s="16">
        <f>SUMIF(Detaljert!A:A,Oversikt!A43,Detaljert!C:C)</f>
        <v>-9000</v>
      </c>
      <c r="E43" s="16">
        <f t="shared" si="8"/>
        <v>-9000</v>
      </c>
      <c r="G43" s="16">
        <f t="shared" si="9"/>
        <v>-9000</v>
      </c>
    </row>
    <row r="44" spans="1:7" x14ac:dyDescent="0.25">
      <c r="A44" s="5">
        <v>5990</v>
      </c>
      <c r="B44" s="5" t="s">
        <v>9</v>
      </c>
      <c r="C44" s="16">
        <f>SUMIF(Detaljert!A:A,Oversikt!A44,Detaljert!C:C)</f>
        <v>-1000</v>
      </c>
      <c r="E44" s="16">
        <f t="shared" si="8"/>
        <v>-1000</v>
      </c>
      <c r="G44" s="16">
        <f t="shared" si="9"/>
        <v>-1000</v>
      </c>
    </row>
    <row r="45" spans="1:7" ht="15.75" thickBot="1" x14ac:dyDescent="0.3">
      <c r="B45" s="20" t="s">
        <v>100</v>
      </c>
      <c r="C45" s="21">
        <f>SUM(C39:C44)</f>
        <v>-516913</v>
      </c>
      <c r="E45" s="21">
        <f t="shared" ref="E45:G45" si="10">SUM(E39:E44)</f>
        <v>-528913</v>
      </c>
      <c r="G45" s="21">
        <f t="shared" si="10"/>
        <v>-541913</v>
      </c>
    </row>
    <row r="47" spans="1:7" x14ac:dyDescent="0.25">
      <c r="B47" s="19" t="s">
        <v>101</v>
      </c>
    </row>
    <row r="48" spans="1:7" x14ac:dyDescent="0.25">
      <c r="A48" s="5">
        <v>6010</v>
      </c>
      <c r="B48" s="5" t="s">
        <v>27</v>
      </c>
      <c r="C48" s="16">
        <f>SUMIF(Detaljert!A:A,Oversikt!A48,Detaljert!C:C)</f>
        <v>0</v>
      </c>
      <c r="E48" s="16">
        <f t="shared" ref="E48" si="11">+D48+C48</f>
        <v>0</v>
      </c>
      <c r="G48" s="16">
        <f t="shared" ref="G48" si="12">+F48+E48</f>
        <v>0</v>
      </c>
    </row>
    <row r="49" spans="1:7" ht="15.75" thickBot="1" x14ac:dyDescent="0.3">
      <c r="B49" s="20" t="s">
        <v>102</v>
      </c>
      <c r="C49" s="21">
        <f>SUM(C48)</f>
        <v>0</v>
      </c>
      <c r="E49" s="21">
        <f t="shared" ref="E49:G49" si="13">SUM(E48)</f>
        <v>0</v>
      </c>
      <c r="G49" s="21">
        <f t="shared" si="13"/>
        <v>0</v>
      </c>
    </row>
    <row r="51" spans="1:7" x14ac:dyDescent="0.25">
      <c r="B51" s="19" t="s">
        <v>103</v>
      </c>
    </row>
    <row r="52" spans="1:7" x14ac:dyDescent="0.25">
      <c r="A52" s="5">
        <v>6300</v>
      </c>
      <c r="B52" s="5" t="s">
        <v>28</v>
      </c>
      <c r="C52" s="16">
        <f>SUMIF(Detaljert!A:A,Oversikt!A52,Detaljert!C:C)</f>
        <v>-21000</v>
      </c>
      <c r="E52" s="16">
        <f t="shared" ref="E52:E53" si="14">+D52+C52</f>
        <v>-21000</v>
      </c>
      <c r="G52" s="16">
        <f t="shared" ref="G52:G53" si="15">+F52+E52</f>
        <v>-21000</v>
      </c>
    </row>
    <row r="53" spans="1:7" x14ac:dyDescent="0.25">
      <c r="A53" s="5">
        <v>6540</v>
      </c>
      <c r="B53" s="5" t="s">
        <v>30</v>
      </c>
      <c r="C53" s="16">
        <f>SUMIF(Detaljert!A:A,Oversikt!A53,Detaljert!C:C)</f>
        <v>-10000</v>
      </c>
      <c r="E53" s="16">
        <f t="shared" si="14"/>
        <v>-10000</v>
      </c>
      <c r="G53" s="16">
        <f t="shared" si="15"/>
        <v>-10000</v>
      </c>
    </row>
    <row r="54" spans="1:7" x14ac:dyDescent="0.25">
      <c r="A54" s="5">
        <v>6552</v>
      </c>
      <c r="B54" s="5" t="s">
        <v>16</v>
      </c>
      <c r="C54" s="16">
        <f>SUMIF(Detaljert!A:A,Oversikt!A54,Detaljert!C:C)</f>
        <v>-10000</v>
      </c>
      <c r="D54" s="16">
        <v>10000</v>
      </c>
      <c r="E54" s="16">
        <f t="shared" ref="E54:E78" si="16">+D54+C54</f>
        <v>0</v>
      </c>
      <c r="G54" s="16">
        <f t="shared" ref="G54:G78" si="17">+F54+E54</f>
        <v>0</v>
      </c>
    </row>
    <row r="55" spans="1:7" x14ac:dyDescent="0.25">
      <c r="A55" s="5">
        <v>6553</v>
      </c>
      <c r="B55" s="5" t="s">
        <v>13</v>
      </c>
      <c r="C55" s="16">
        <f>SUMIF(Detaljert!A:A,Oversikt!A55,Detaljert!C:C)</f>
        <v>-4000</v>
      </c>
      <c r="D55" s="16">
        <v>-1000</v>
      </c>
      <c r="E55" s="16">
        <f t="shared" si="16"/>
        <v>-5000</v>
      </c>
      <c r="F55" s="16">
        <v>-1000</v>
      </c>
      <c r="G55" s="16">
        <f t="shared" si="17"/>
        <v>-6000</v>
      </c>
    </row>
    <row r="56" spans="1:7" x14ac:dyDescent="0.25">
      <c r="A56" s="5">
        <v>6700</v>
      </c>
      <c r="B56" s="5" t="s">
        <v>29</v>
      </c>
      <c r="C56" s="16">
        <f>SUMIF(Detaljert!A:A,Oversikt!A56,Detaljert!C:C)</f>
        <v>-17000</v>
      </c>
      <c r="E56" s="16">
        <f t="shared" si="16"/>
        <v>-17000</v>
      </c>
      <c r="G56" s="16">
        <f t="shared" si="17"/>
        <v>-17000</v>
      </c>
    </row>
    <row r="57" spans="1:7" x14ac:dyDescent="0.25">
      <c r="A57" s="5">
        <v>6795</v>
      </c>
      <c r="B57" s="5" t="s">
        <v>33</v>
      </c>
      <c r="C57" s="16">
        <f>SUMIF(Detaljert!A:A,Oversikt!A57,Detaljert!C:C)</f>
        <v>0</v>
      </c>
      <c r="E57" s="16">
        <f t="shared" si="16"/>
        <v>0</v>
      </c>
      <c r="G57" s="16">
        <f t="shared" si="17"/>
        <v>0</v>
      </c>
    </row>
    <row r="58" spans="1:7" x14ac:dyDescent="0.25">
      <c r="A58" s="5">
        <v>6800</v>
      </c>
      <c r="B58" s="5" t="s">
        <v>7</v>
      </c>
      <c r="C58" s="16">
        <f>SUMIF(Detaljert!A:A,Oversikt!A58,Detaljert!C:C)</f>
        <v>-5000</v>
      </c>
      <c r="E58" s="16">
        <f t="shared" si="16"/>
        <v>-5000</v>
      </c>
      <c r="G58" s="16">
        <f t="shared" si="17"/>
        <v>-5000</v>
      </c>
    </row>
    <row r="59" spans="1:7" x14ac:dyDescent="0.25">
      <c r="A59" s="5">
        <v>6820</v>
      </c>
      <c r="B59" s="5" t="s">
        <v>35</v>
      </c>
      <c r="C59" s="16">
        <f>SUMIF(Detaljert!A:A,Oversikt!A59,Detaljert!C:C)</f>
        <v>0</v>
      </c>
      <c r="E59" s="16">
        <f t="shared" si="16"/>
        <v>0</v>
      </c>
      <c r="G59" s="16">
        <f t="shared" si="17"/>
        <v>0</v>
      </c>
    </row>
    <row r="60" spans="1:7" x14ac:dyDescent="0.25">
      <c r="A60" s="5">
        <v>6825</v>
      </c>
      <c r="B60" s="5" t="s">
        <v>6</v>
      </c>
      <c r="C60" s="16">
        <f>SUMIF(Detaljert!A:A,Oversikt!A60,Detaljert!C:C)</f>
        <v>0</v>
      </c>
      <c r="E60" s="16">
        <f t="shared" si="16"/>
        <v>0</v>
      </c>
      <c r="G60" s="16">
        <f t="shared" si="17"/>
        <v>0</v>
      </c>
    </row>
    <row r="61" spans="1:7" x14ac:dyDescent="0.25">
      <c r="A61" s="5">
        <v>6840</v>
      </c>
      <c r="B61" s="5" t="s">
        <v>10</v>
      </c>
      <c r="C61" s="16">
        <f>SUMIF(Detaljert!A:A,Oversikt!A61,Detaljert!C:C)</f>
        <v>-2500</v>
      </c>
      <c r="E61" s="16">
        <f t="shared" si="16"/>
        <v>-2500</v>
      </c>
      <c r="G61" s="16">
        <f t="shared" si="17"/>
        <v>-2500</v>
      </c>
    </row>
    <row r="62" spans="1:7" s="5" customFormat="1" x14ac:dyDescent="0.25">
      <c r="A62" s="5">
        <v>6860</v>
      </c>
      <c r="B62" s="5" t="s">
        <v>5</v>
      </c>
      <c r="C62" s="16">
        <f>SUMIF(Detaljert!A:A,Oversikt!A62,Detaljert!C:C)</f>
        <v>0</v>
      </c>
      <c r="D62" s="16"/>
      <c r="E62" s="16">
        <f t="shared" si="16"/>
        <v>0</v>
      </c>
      <c r="F62" s="16"/>
      <c r="G62" s="16">
        <f t="shared" si="17"/>
        <v>0</v>
      </c>
    </row>
    <row r="63" spans="1:7" s="5" customFormat="1" x14ac:dyDescent="0.25">
      <c r="A63" s="5">
        <v>6865</v>
      </c>
      <c r="B63" s="5" t="s">
        <v>1</v>
      </c>
      <c r="C63" s="16">
        <f>SUMIF(Detaljert!A:A,Oversikt!A63,Detaljert!C:C)</f>
        <v>-50000</v>
      </c>
      <c r="D63" s="16"/>
      <c r="E63" s="16">
        <f t="shared" si="16"/>
        <v>-50000</v>
      </c>
      <c r="F63" s="16"/>
      <c r="G63" s="16">
        <f t="shared" si="17"/>
        <v>-50000</v>
      </c>
    </row>
    <row r="64" spans="1:7" s="5" customFormat="1" x14ac:dyDescent="0.25">
      <c r="A64" s="5">
        <v>6900</v>
      </c>
      <c r="B64" s="5" t="s">
        <v>11</v>
      </c>
      <c r="C64" s="16">
        <f>SUMIF(Detaljert!A:A,Oversikt!A64,Detaljert!C:C)</f>
        <v>0</v>
      </c>
      <c r="D64" s="16"/>
      <c r="E64" s="16">
        <f t="shared" si="16"/>
        <v>0</v>
      </c>
      <c r="F64" s="16"/>
      <c r="G64" s="16">
        <f t="shared" si="17"/>
        <v>0</v>
      </c>
    </row>
    <row r="65" spans="1:7" s="4" customFormat="1" x14ac:dyDescent="0.25">
      <c r="A65" s="5">
        <v>6940</v>
      </c>
      <c r="B65" s="5" t="s">
        <v>12</v>
      </c>
      <c r="C65" s="16">
        <f>SUMIF(Detaljert!A:A,Oversikt!A65,Detaljert!C:C)</f>
        <v>-1000</v>
      </c>
      <c r="D65" s="16"/>
      <c r="E65" s="16">
        <f t="shared" si="16"/>
        <v>-1000</v>
      </c>
      <c r="F65" s="16"/>
      <c r="G65" s="16">
        <f t="shared" si="17"/>
        <v>-1000</v>
      </c>
    </row>
    <row r="66" spans="1:7" x14ac:dyDescent="0.25">
      <c r="A66" s="5">
        <v>7130</v>
      </c>
      <c r="B66" s="5" t="s">
        <v>73</v>
      </c>
      <c r="C66" s="16">
        <f>SUMIF(Detaljert!A:A,Oversikt!A66,Detaljert!C:C)</f>
        <v>-15000</v>
      </c>
      <c r="E66" s="16">
        <f t="shared" si="16"/>
        <v>-15000</v>
      </c>
      <c r="G66" s="16">
        <f t="shared" si="17"/>
        <v>-15000</v>
      </c>
    </row>
    <row r="67" spans="1:7" x14ac:dyDescent="0.25">
      <c r="A67" s="5">
        <v>7140</v>
      </c>
      <c r="B67" s="5" t="s">
        <v>74</v>
      </c>
      <c r="C67" s="16">
        <f>SUMIF(Detaljert!A:A,Oversikt!A67,Detaljert!C:C)</f>
        <v>-10000</v>
      </c>
      <c r="E67" s="16">
        <f t="shared" si="16"/>
        <v>-10000</v>
      </c>
      <c r="G67" s="16">
        <f t="shared" si="17"/>
        <v>-10000</v>
      </c>
    </row>
    <row r="68" spans="1:7" x14ac:dyDescent="0.25">
      <c r="A68" s="5">
        <v>7145</v>
      </c>
      <c r="B68" s="5" t="s">
        <v>39</v>
      </c>
      <c r="C68" s="16">
        <f>SUMIF(Detaljert!A:A,Oversikt!A68,Detaljert!C:C)</f>
        <v>-40000</v>
      </c>
      <c r="E68" s="16">
        <f t="shared" si="16"/>
        <v>-40000</v>
      </c>
      <c r="G68" s="16">
        <f t="shared" si="17"/>
        <v>-40000</v>
      </c>
    </row>
    <row r="69" spans="1:7" x14ac:dyDescent="0.25">
      <c r="A69" s="5">
        <v>7320</v>
      </c>
      <c r="B69" s="5" t="s">
        <v>8</v>
      </c>
      <c r="C69" s="16">
        <f>SUMIF(Detaljert!A:A,Oversikt!A69,Detaljert!C:C)</f>
        <v>0</v>
      </c>
      <c r="E69" s="16">
        <f t="shared" si="16"/>
        <v>0</v>
      </c>
      <c r="G69" s="16">
        <f t="shared" si="17"/>
        <v>0</v>
      </c>
    </row>
    <row r="70" spans="1:7" x14ac:dyDescent="0.25">
      <c r="A70" s="5">
        <v>7365</v>
      </c>
      <c r="B70" s="5" t="s">
        <v>65</v>
      </c>
      <c r="C70" s="16">
        <f>SUMIF(Detaljert!A:A,Oversikt!A70,Detaljert!C:C)</f>
        <v>-15700</v>
      </c>
      <c r="E70" s="16">
        <f t="shared" si="16"/>
        <v>-15700</v>
      </c>
      <c r="G70" s="16">
        <f t="shared" si="17"/>
        <v>-15700</v>
      </c>
    </row>
    <row r="71" spans="1:7" x14ac:dyDescent="0.25">
      <c r="A71" s="5">
        <v>7390</v>
      </c>
      <c r="B71" s="5" t="s">
        <v>17</v>
      </c>
      <c r="C71" s="16">
        <f>SUMIF(Detaljert!A:A,Oversikt!A71,Detaljert!C:C)</f>
        <v>-90000</v>
      </c>
      <c r="E71" s="16">
        <f t="shared" si="16"/>
        <v>-90000</v>
      </c>
      <c r="G71" s="16">
        <f t="shared" si="17"/>
        <v>-90000</v>
      </c>
    </row>
    <row r="72" spans="1:7" x14ac:dyDescent="0.25">
      <c r="A72" s="5">
        <v>7395</v>
      </c>
      <c r="B72" s="5" t="s">
        <v>18</v>
      </c>
      <c r="C72" s="16">
        <f>SUMIF(Detaljert!A:A,Oversikt!A72,Detaljert!C:C)</f>
        <v>-8000</v>
      </c>
      <c r="E72" s="16">
        <f t="shared" si="16"/>
        <v>-8000</v>
      </c>
      <c r="G72" s="16">
        <f t="shared" si="17"/>
        <v>-8000</v>
      </c>
    </row>
    <row r="73" spans="1:7" s="4" customFormat="1" x14ac:dyDescent="0.25">
      <c r="A73" s="5">
        <v>7420</v>
      </c>
      <c r="B73" s="5" t="s">
        <v>14</v>
      </c>
      <c r="C73" s="16">
        <f>SUMIF(Detaljert!A:A,Oversikt!A73,Detaljert!C:C)</f>
        <v>-15000</v>
      </c>
      <c r="D73" s="16"/>
      <c r="E73" s="16">
        <f t="shared" si="16"/>
        <v>-15000</v>
      </c>
      <c r="F73" s="16"/>
      <c r="G73" s="16">
        <f t="shared" si="17"/>
        <v>-15000</v>
      </c>
    </row>
    <row r="74" spans="1:7" x14ac:dyDescent="0.25">
      <c r="A74" s="5">
        <v>7425</v>
      </c>
      <c r="B74" s="5" t="s">
        <v>42</v>
      </c>
      <c r="C74" s="16">
        <f>SUMIF(Detaljert!A:A,Oversikt!A74,Detaljert!C:C)</f>
        <v>-10000</v>
      </c>
      <c r="E74" s="16">
        <f t="shared" si="16"/>
        <v>-10000</v>
      </c>
      <c r="G74" s="16">
        <f t="shared" si="17"/>
        <v>-10000</v>
      </c>
    </row>
    <row r="75" spans="1:7" x14ac:dyDescent="0.25">
      <c r="A75" s="5">
        <v>7500</v>
      </c>
      <c r="B75" s="5" t="s">
        <v>34</v>
      </c>
      <c r="C75" s="16">
        <f>SUMIF(Detaljert!A:A,Oversikt!A75,Detaljert!C:C)</f>
        <v>0</v>
      </c>
      <c r="E75" s="16">
        <f t="shared" si="16"/>
        <v>0</v>
      </c>
      <c r="G75" s="16">
        <f t="shared" si="17"/>
        <v>0</v>
      </c>
    </row>
    <row r="76" spans="1:7" x14ac:dyDescent="0.25">
      <c r="A76" s="5">
        <v>7770</v>
      </c>
      <c r="B76" s="5" t="s">
        <v>22</v>
      </c>
      <c r="C76" s="16">
        <f>SUMIF(Detaljert!A:A,Oversikt!A76,Detaljert!C:C)</f>
        <v>-2500</v>
      </c>
      <c r="E76" s="16">
        <f t="shared" si="16"/>
        <v>-2500</v>
      </c>
      <c r="G76" s="16">
        <f t="shared" si="17"/>
        <v>-2500</v>
      </c>
    </row>
    <row r="77" spans="1:7" x14ac:dyDescent="0.25">
      <c r="A77" s="5">
        <v>7790</v>
      </c>
      <c r="B77" s="5" t="s">
        <v>15</v>
      </c>
      <c r="C77" s="16">
        <f>SUMIF(Detaljert!A:A,Oversikt!A77,Detaljert!C:C)</f>
        <v>0</v>
      </c>
      <c r="E77" s="16">
        <f t="shared" si="16"/>
        <v>0</v>
      </c>
      <c r="G77" s="16">
        <f t="shared" si="17"/>
        <v>0</v>
      </c>
    </row>
    <row r="78" spans="1:7" x14ac:dyDescent="0.25">
      <c r="A78" s="5">
        <v>7830</v>
      </c>
      <c r="B78" s="5" t="s">
        <v>19</v>
      </c>
      <c r="C78" s="16">
        <f>SUMIF(Detaljert!A:A,Oversikt!A78,Detaljert!C:C)</f>
        <v>0</v>
      </c>
      <c r="E78" s="16">
        <f t="shared" si="16"/>
        <v>0</v>
      </c>
      <c r="G78" s="16">
        <f t="shared" si="17"/>
        <v>0</v>
      </c>
    </row>
    <row r="79" spans="1:7" ht="15.75" thickBot="1" x14ac:dyDescent="0.3">
      <c r="B79" s="20" t="s">
        <v>104</v>
      </c>
      <c r="C79" s="21">
        <f>SUM(C52:C78)</f>
        <v>-326700</v>
      </c>
      <c r="E79" s="21">
        <f>SUM(E52:E78)</f>
        <v>-317700</v>
      </c>
      <c r="G79" s="21">
        <f>SUM(G52:G78)</f>
        <v>-318700</v>
      </c>
    </row>
    <row r="81" spans="1:7" x14ac:dyDescent="0.25">
      <c r="B81" s="22" t="s">
        <v>105</v>
      </c>
      <c r="C81" s="23">
        <f>+C35+C45+C49+C79</f>
        <v>-845613</v>
      </c>
      <c r="E81" s="23">
        <f>+E35+E45+E49+E79</f>
        <v>-848613</v>
      </c>
      <c r="G81" s="23">
        <f>+G35+G45+G49+G79</f>
        <v>-862613</v>
      </c>
    </row>
    <row r="83" spans="1:7" ht="15.75" x14ac:dyDescent="0.25">
      <c r="B83" s="24" t="s">
        <v>106</v>
      </c>
      <c r="C83" s="25">
        <f>+C28+C81</f>
        <v>-292613</v>
      </c>
      <c r="E83" s="25">
        <f>+E28+E81</f>
        <v>-279613</v>
      </c>
      <c r="G83" s="25">
        <f>+G28+G81</f>
        <v>-293613</v>
      </c>
    </row>
    <row r="85" spans="1:7" x14ac:dyDescent="0.25">
      <c r="B85" s="19" t="s">
        <v>107</v>
      </c>
    </row>
    <row r="86" spans="1:7" x14ac:dyDescent="0.25">
      <c r="A86" s="5">
        <v>8050</v>
      </c>
      <c r="B86" s="5" t="s">
        <v>20</v>
      </c>
      <c r="C86" s="16">
        <f>SUMIF(Detaljert!A:A,Oversikt!A86,Detaljert!C:C)</f>
        <v>22000</v>
      </c>
      <c r="E86" s="16">
        <f t="shared" ref="E86:E89" si="18">+D86+C86</f>
        <v>22000</v>
      </c>
      <c r="G86" s="16">
        <f t="shared" ref="G86:G89" si="19">+F86+E86</f>
        <v>22000</v>
      </c>
    </row>
    <row r="87" spans="1:7" x14ac:dyDescent="0.25">
      <c r="A87" s="5">
        <v>8070</v>
      </c>
      <c r="B87" s="5" t="s">
        <v>57</v>
      </c>
      <c r="C87" s="16">
        <f>SUMIF(Detaljert!A:A,Oversikt!A87,Detaljert!C:C)</f>
        <v>0</v>
      </c>
      <c r="E87" s="16">
        <f t="shared" si="18"/>
        <v>0</v>
      </c>
      <c r="G87" s="16">
        <f t="shared" si="19"/>
        <v>0</v>
      </c>
    </row>
    <row r="88" spans="1:7" x14ac:dyDescent="0.25">
      <c r="A88" s="5">
        <v>8151</v>
      </c>
      <c r="B88" s="5" t="s">
        <v>21</v>
      </c>
      <c r="C88" s="16">
        <f>SUMIF(Detaljert!A:A,Oversikt!A88,Detaljert!C:C)</f>
        <v>0</v>
      </c>
      <c r="E88" s="16">
        <f t="shared" si="18"/>
        <v>0</v>
      </c>
      <c r="G88" s="16">
        <f t="shared" si="19"/>
        <v>0</v>
      </c>
    </row>
    <row r="89" spans="1:7" x14ac:dyDescent="0.25">
      <c r="A89" s="5">
        <v>8170</v>
      </c>
      <c r="B89" s="5" t="s">
        <v>56</v>
      </c>
      <c r="C89" s="16">
        <f>SUMIF(Detaljert!A:A,Oversikt!A89,Detaljert!C:C)</f>
        <v>0</v>
      </c>
      <c r="E89" s="16">
        <f t="shared" si="18"/>
        <v>0</v>
      </c>
      <c r="G89" s="16">
        <f t="shared" si="19"/>
        <v>0</v>
      </c>
    </row>
    <row r="90" spans="1:7" ht="15.75" thickBot="1" x14ac:dyDescent="0.3">
      <c r="B90" s="20" t="s">
        <v>108</v>
      </c>
      <c r="C90" s="21">
        <f>SUM(C86:C89)</f>
        <v>22000</v>
      </c>
      <c r="E90" s="21">
        <f t="shared" ref="E90:G90" si="20">SUM(E86:E89)</f>
        <v>22000</v>
      </c>
      <c r="G90" s="21">
        <f t="shared" si="20"/>
        <v>22000</v>
      </c>
    </row>
    <row r="92" spans="1:7" ht="15.75" x14ac:dyDescent="0.25">
      <c r="B92" s="24" t="s">
        <v>109</v>
      </c>
      <c r="C92" s="25">
        <f>+C83+C90</f>
        <v>-270613</v>
      </c>
      <c r="E92" s="25">
        <f t="shared" ref="E92:G92" si="21">+E83+E90</f>
        <v>-257613</v>
      </c>
      <c r="G92" s="25">
        <f t="shared" si="21"/>
        <v>-271613</v>
      </c>
    </row>
    <row r="95" spans="1:7" x14ac:dyDescent="0.25">
      <c r="B95" s="19" t="s">
        <v>110</v>
      </c>
    </row>
    <row r="96" spans="1:7" x14ac:dyDescent="0.25">
      <c r="B96" s="5" t="s">
        <v>111</v>
      </c>
    </row>
    <row r="97" spans="1:7" x14ac:dyDescent="0.25">
      <c r="A97" s="5">
        <v>7430</v>
      </c>
      <c r="B97" s="5" t="s">
        <v>40</v>
      </c>
      <c r="C97" s="16">
        <f>SUMIF(Detaljert!A:A,Oversikt!A97,Detaljert!C:C)</f>
        <v>0</v>
      </c>
      <c r="E97" s="16">
        <f t="shared" ref="E97" si="22">+D97+C97</f>
        <v>0</v>
      </c>
      <c r="G97" s="16">
        <f t="shared" ref="G97" si="23">+F97+E97</f>
        <v>0</v>
      </c>
    </row>
    <row r="98" spans="1:7" ht="15.75" thickBot="1" x14ac:dyDescent="0.3">
      <c r="B98" s="20" t="s">
        <v>112</v>
      </c>
      <c r="C98" s="21">
        <f>SUM(C97:C97)</f>
        <v>0</v>
      </c>
      <c r="E98" s="21">
        <f t="shared" ref="E98:G98" si="24">SUM(E97:E97)</f>
        <v>0</v>
      </c>
      <c r="G98" s="21">
        <f t="shared" si="24"/>
        <v>0</v>
      </c>
    </row>
    <row r="100" spans="1:7" x14ac:dyDescent="0.25">
      <c r="B100" s="22" t="s">
        <v>113</v>
      </c>
      <c r="C100" s="23">
        <f>+C98</f>
        <v>0</v>
      </c>
      <c r="E100" s="23">
        <f t="shared" ref="E100:G100" si="25">+E98</f>
        <v>0</v>
      </c>
      <c r="G100" s="23">
        <f t="shared" si="25"/>
        <v>0</v>
      </c>
    </row>
    <row r="103" spans="1:7" ht="15.75" x14ac:dyDescent="0.25">
      <c r="B103" s="24" t="s">
        <v>114</v>
      </c>
      <c r="C103" s="25">
        <f>+C92+C100</f>
        <v>-270613</v>
      </c>
      <c r="E103" s="25">
        <f t="shared" ref="E103:G103" si="26">+E92+E100</f>
        <v>-257613</v>
      </c>
      <c r="G103" s="25">
        <f t="shared" si="26"/>
        <v>-271613</v>
      </c>
    </row>
    <row r="105" spans="1:7" x14ac:dyDescent="0.25">
      <c r="B105" s="5" t="s">
        <v>115</v>
      </c>
    </row>
    <row r="106" spans="1:7" x14ac:dyDescent="0.25">
      <c r="A106" s="5">
        <v>8968</v>
      </c>
      <c r="B106" s="5" t="s">
        <v>23</v>
      </c>
      <c r="C106" s="16">
        <f>SUMIF(Detaljert!A:A,Oversikt!A106,Detaljert!C:C)</f>
        <v>0</v>
      </c>
      <c r="E106" s="16">
        <f t="shared" ref="E106:E107" si="27">+D106+C106</f>
        <v>0</v>
      </c>
      <c r="G106" s="16">
        <f t="shared" ref="G106:G107" si="28">+F106+E106</f>
        <v>0</v>
      </c>
    </row>
    <row r="107" spans="1:7" x14ac:dyDescent="0.25">
      <c r="A107" s="5">
        <v>8969</v>
      </c>
      <c r="B107" s="5" t="s">
        <v>24</v>
      </c>
      <c r="C107" s="16">
        <f>SUMIF(Detaljert!A:A,Oversikt!A107,Detaljert!C:C)</f>
        <v>0</v>
      </c>
      <c r="E107" s="16">
        <f t="shared" si="27"/>
        <v>0</v>
      </c>
      <c r="G107" s="16">
        <f t="shared" si="28"/>
        <v>0</v>
      </c>
    </row>
    <row r="108" spans="1:7" ht="15.75" thickBot="1" x14ac:dyDescent="0.3">
      <c r="B108" s="20" t="s">
        <v>112</v>
      </c>
      <c r="C108" s="21">
        <f>SUM(C106:C107)</f>
        <v>0</v>
      </c>
      <c r="E108" s="21">
        <f t="shared" ref="E108:G108" si="29">SUM(E106:E107)</f>
        <v>0</v>
      </c>
      <c r="G108" s="21">
        <f t="shared" si="29"/>
        <v>0</v>
      </c>
    </row>
  </sheetData>
  <sortState xmlns:xlrd2="http://schemas.microsoft.com/office/spreadsheetml/2017/richdata2" ref="A61:H67">
    <sortCondition ref="A61:A67"/>
  </sortState>
  <pageMargins left="0.7" right="0.7" top="0.75" bottom="0.75" header="0.3" footer="0.3"/>
  <pageSetup paperSize="9" scale="83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1"/>
  <sheetViews>
    <sheetView zoomScaleNormal="100" workbookViewId="0">
      <pane xSplit="7" ySplit="20" topLeftCell="I21" activePane="bottomRight" state="frozen"/>
      <selection pane="topRight" activeCell="H1" sqref="H1"/>
      <selection pane="bottomLeft" activeCell="A21" sqref="A21"/>
      <selection pane="bottomRight" activeCell="O22" sqref="O22"/>
    </sheetView>
  </sheetViews>
  <sheetFormatPr baseColWidth="10" defaultColWidth="9.140625" defaultRowHeight="15" x14ac:dyDescent="0.25"/>
  <cols>
    <col min="1" max="1" width="14.42578125" style="7" bestFit="1" customWidth="1"/>
    <col min="2" max="2" width="41.42578125" style="7" bestFit="1" customWidth="1"/>
    <col min="3" max="3" width="13.5703125" style="13" customWidth="1"/>
    <col min="4" max="4" width="1.5703125" style="13" customWidth="1"/>
    <col min="5" max="5" width="25.28515625" style="13" bestFit="1" customWidth="1"/>
    <col min="6" max="6" width="15.28515625" style="13" bestFit="1" customWidth="1"/>
    <col min="7" max="7" width="16.140625" style="13" bestFit="1" customWidth="1"/>
    <col min="8" max="8" width="42.85546875" style="13" customWidth="1"/>
    <col min="9" max="9" width="14.28515625" style="13" customWidth="1"/>
    <col min="10" max="10" width="14.42578125" style="13" customWidth="1"/>
    <col min="11" max="11" width="18" style="13" customWidth="1"/>
    <col min="12" max="13" width="12.85546875" style="13" customWidth="1"/>
    <col min="14" max="14" width="1.5703125" style="13" customWidth="1"/>
    <col min="15" max="15" width="11.5703125" style="13" bestFit="1" customWidth="1"/>
    <col min="16" max="16" width="10.5703125" style="13" bestFit="1" customWidth="1"/>
    <col min="17" max="17" width="11.42578125" style="13" bestFit="1" customWidth="1"/>
    <col min="18" max="18" width="18.28515625" style="13" bestFit="1" customWidth="1"/>
    <col min="19" max="19" width="9.5703125" style="13" bestFit="1" customWidth="1"/>
    <col min="20" max="20" width="20.5703125" style="13" bestFit="1" customWidth="1"/>
    <col min="21" max="21" width="16.5703125" style="13" bestFit="1" customWidth="1"/>
    <col min="22" max="22" width="10.7109375" style="13" bestFit="1" customWidth="1"/>
    <col min="23" max="23" width="13.7109375" style="13" bestFit="1" customWidth="1"/>
    <col min="24" max="24" width="12.7109375" style="13" bestFit="1" customWidth="1"/>
    <col min="25" max="25" width="10.5703125" style="13" bestFit="1" customWidth="1"/>
    <col min="26" max="26" width="10" style="13" bestFit="1" customWidth="1"/>
    <col min="27" max="27" width="10.5703125" style="13" bestFit="1" customWidth="1"/>
    <col min="28" max="28" width="20.7109375" style="13" bestFit="1" customWidth="1"/>
    <col min="29" max="29" width="11.85546875" style="13" bestFit="1" customWidth="1"/>
    <col min="30" max="30" width="16.85546875" style="13" bestFit="1" customWidth="1"/>
    <col min="31" max="31" width="19.140625" style="13" bestFit="1" customWidth="1"/>
    <col min="32" max="32" width="10.5703125" style="13" bestFit="1" customWidth="1"/>
    <col min="33" max="33" width="15.140625" style="13" bestFit="1" customWidth="1"/>
    <col min="34" max="34" width="14.5703125" style="13" bestFit="1" customWidth="1"/>
    <col min="35" max="35" width="10" style="13" bestFit="1" customWidth="1"/>
    <col min="36" max="36" width="42.85546875" style="13" bestFit="1" customWidth="1"/>
    <col min="37" max="16384" width="9.140625" style="13"/>
  </cols>
  <sheetData>
    <row r="1" spans="1:36" s="8" customFormat="1" ht="15.75" thickBot="1" x14ac:dyDescent="0.3">
      <c r="A1" s="7"/>
      <c r="B1" s="7"/>
      <c r="D1" s="12"/>
      <c r="E1" s="9">
        <v>801</v>
      </c>
      <c r="F1" s="9">
        <v>802</v>
      </c>
      <c r="G1" s="9">
        <v>803</v>
      </c>
      <c r="H1" s="10" t="s">
        <v>82</v>
      </c>
      <c r="I1" s="26">
        <v>850</v>
      </c>
      <c r="J1" s="26">
        <v>851</v>
      </c>
      <c r="K1" s="26">
        <v>852</v>
      </c>
      <c r="L1" s="26">
        <v>853</v>
      </c>
      <c r="M1" s="26">
        <v>854</v>
      </c>
      <c r="N1" s="12"/>
      <c r="O1" s="9">
        <v>900</v>
      </c>
      <c r="P1" s="9">
        <v>901</v>
      </c>
      <c r="Q1" s="9">
        <v>902</v>
      </c>
      <c r="R1" s="9">
        <v>903</v>
      </c>
      <c r="S1" s="9">
        <v>904</v>
      </c>
      <c r="T1" s="9">
        <v>905</v>
      </c>
      <c r="U1" s="9">
        <v>906</v>
      </c>
      <c r="V1" s="9">
        <v>907</v>
      </c>
      <c r="W1" s="9">
        <v>908</v>
      </c>
      <c r="X1" s="9">
        <v>909</v>
      </c>
      <c r="Y1" s="9">
        <v>910</v>
      </c>
      <c r="Z1" s="9">
        <v>911</v>
      </c>
      <c r="AA1" s="9">
        <v>912</v>
      </c>
      <c r="AB1" s="9">
        <v>913</v>
      </c>
      <c r="AC1" s="9">
        <v>914</v>
      </c>
      <c r="AD1" s="9">
        <v>915</v>
      </c>
      <c r="AE1" s="9">
        <v>916</v>
      </c>
      <c r="AF1" s="9">
        <v>917</v>
      </c>
      <c r="AG1" s="9">
        <v>918</v>
      </c>
      <c r="AH1" s="9">
        <v>919</v>
      </c>
      <c r="AI1" s="9">
        <v>920</v>
      </c>
      <c r="AJ1" s="10" t="s">
        <v>84</v>
      </c>
    </row>
    <row r="2" spans="1:36" s="8" customFormat="1" ht="15" customHeight="1" thickBot="1" x14ac:dyDescent="0.3">
      <c r="A2" s="6" t="s">
        <v>86</v>
      </c>
      <c r="B2" s="6" t="s">
        <v>87</v>
      </c>
      <c r="C2" s="8" t="s">
        <v>88</v>
      </c>
      <c r="D2" s="12"/>
      <c r="E2" s="9" t="s">
        <v>58</v>
      </c>
      <c r="F2" s="9" t="s">
        <v>59</v>
      </c>
      <c r="G2" s="9" t="s">
        <v>61</v>
      </c>
      <c r="H2" s="9" t="s">
        <v>83</v>
      </c>
      <c r="I2" s="27" t="s">
        <v>123</v>
      </c>
      <c r="J2" s="27" t="s">
        <v>124</v>
      </c>
      <c r="K2" s="27" t="s">
        <v>125</v>
      </c>
      <c r="L2" s="27" t="s">
        <v>126</v>
      </c>
      <c r="M2" s="27" t="s">
        <v>127</v>
      </c>
      <c r="N2" s="12"/>
      <c r="O2" s="11" t="s">
        <v>60</v>
      </c>
      <c r="P2" s="11" t="s">
        <v>45</v>
      </c>
      <c r="Q2" s="11" t="s">
        <v>46</v>
      </c>
      <c r="R2" s="11" t="s">
        <v>75</v>
      </c>
      <c r="S2" s="11" t="s">
        <v>47</v>
      </c>
      <c r="T2" s="11" t="s">
        <v>48</v>
      </c>
      <c r="U2" s="11" t="s">
        <v>49</v>
      </c>
      <c r="V2" s="11" t="s">
        <v>50</v>
      </c>
      <c r="W2" s="11" t="s">
        <v>51</v>
      </c>
      <c r="X2" s="11" t="s">
        <v>52</v>
      </c>
      <c r="Y2" s="9" t="s">
        <v>53</v>
      </c>
      <c r="Z2" s="9" t="s">
        <v>54</v>
      </c>
      <c r="AA2" s="9" t="s">
        <v>55</v>
      </c>
      <c r="AB2" s="9" t="s">
        <v>76</v>
      </c>
      <c r="AC2" s="9" t="s">
        <v>43</v>
      </c>
      <c r="AD2" s="9" t="s">
        <v>44</v>
      </c>
      <c r="AE2" s="9" t="s">
        <v>62</v>
      </c>
      <c r="AF2" s="9" t="s">
        <v>78</v>
      </c>
      <c r="AG2" s="9" t="s">
        <v>79</v>
      </c>
      <c r="AH2" s="9" t="s">
        <v>80</v>
      </c>
      <c r="AI2" s="9" t="s">
        <v>81</v>
      </c>
      <c r="AJ2" s="9" t="s">
        <v>85</v>
      </c>
    </row>
    <row r="3" spans="1:36" x14ac:dyDescent="0.25">
      <c r="A3" s="1">
        <v>3100</v>
      </c>
      <c r="B3" s="1" t="s">
        <v>68</v>
      </c>
      <c r="C3" s="13">
        <f>SUM(E3:XFD3)</f>
        <v>4000</v>
      </c>
      <c r="D3" s="14"/>
      <c r="N3" s="14"/>
      <c r="O3" s="13">
        <v>4000</v>
      </c>
    </row>
    <row r="4" spans="1:36" x14ac:dyDescent="0.25">
      <c r="A4" s="1">
        <v>3220</v>
      </c>
      <c r="B4" s="1" t="s">
        <v>25</v>
      </c>
      <c r="C4" s="13">
        <f>SUM(E4:XFD4)</f>
        <v>100000</v>
      </c>
      <c r="D4" s="14"/>
      <c r="N4" s="14"/>
      <c r="O4" s="28">
        <v>10000</v>
      </c>
      <c r="P4" s="13">
        <v>20000</v>
      </c>
      <c r="Q4" s="13">
        <v>15000</v>
      </c>
      <c r="T4" s="13">
        <v>40000</v>
      </c>
      <c r="Y4" s="13">
        <v>15000</v>
      </c>
    </row>
    <row r="5" spans="1:36" x14ac:dyDescent="0.25">
      <c r="A5" s="1">
        <v>3225</v>
      </c>
      <c r="B5" s="1" t="s">
        <v>69</v>
      </c>
      <c r="C5" s="13">
        <f t="shared" ref="C5:C7" si="0">SUM(E5:XFD5)</f>
        <v>33000</v>
      </c>
      <c r="D5" s="14"/>
      <c r="N5" s="14"/>
      <c r="O5" s="28">
        <v>33000</v>
      </c>
    </row>
    <row r="6" spans="1:36" x14ac:dyDescent="0.25">
      <c r="A6" s="1">
        <f>+A5+5</f>
        <v>3230</v>
      </c>
      <c r="B6" s="1" t="s">
        <v>31</v>
      </c>
      <c r="C6" s="13">
        <f t="shared" si="0"/>
        <v>0</v>
      </c>
      <c r="D6" s="14"/>
      <c r="N6" s="14"/>
    </row>
    <row r="7" spans="1:36" x14ac:dyDescent="0.25">
      <c r="A7" s="1">
        <f t="shared" ref="A7:A18" si="1">+A6+5</f>
        <v>3235</v>
      </c>
      <c r="B7" s="1" t="s">
        <v>66</v>
      </c>
      <c r="C7" s="13">
        <f t="shared" si="0"/>
        <v>7000</v>
      </c>
      <c r="D7" s="14"/>
      <c r="I7" s="28"/>
      <c r="J7" s="13">
        <v>7000</v>
      </c>
      <c r="N7" s="14"/>
      <c r="O7" s="28"/>
    </row>
    <row r="8" spans="1:36" x14ac:dyDescent="0.25">
      <c r="A8" s="1">
        <f t="shared" si="1"/>
        <v>3240</v>
      </c>
      <c r="B8" s="1" t="s">
        <v>67</v>
      </c>
      <c r="C8" s="13">
        <f t="shared" ref="C8:C21" si="2">SUM(E8:XFD8)</f>
        <v>135000</v>
      </c>
      <c r="D8" s="14"/>
      <c r="N8" s="14"/>
      <c r="O8" s="28">
        <v>135000</v>
      </c>
    </row>
    <row r="9" spans="1:36" x14ac:dyDescent="0.25">
      <c r="A9" s="1">
        <f t="shared" si="1"/>
        <v>3245</v>
      </c>
      <c r="B9" s="1" t="s">
        <v>70</v>
      </c>
      <c r="C9" s="13">
        <f t="shared" si="2"/>
        <v>0</v>
      </c>
      <c r="D9" s="14"/>
      <c r="N9" s="14"/>
    </row>
    <row r="10" spans="1:36" x14ac:dyDescent="0.25">
      <c r="A10" s="1">
        <f t="shared" si="1"/>
        <v>3250</v>
      </c>
      <c r="B10" s="1" t="s">
        <v>71</v>
      </c>
      <c r="C10" s="13">
        <f t="shared" si="2"/>
        <v>100000</v>
      </c>
      <c r="D10" s="14"/>
      <c r="N10" s="14"/>
      <c r="O10" s="28">
        <v>100000</v>
      </c>
    </row>
    <row r="11" spans="1:36" x14ac:dyDescent="0.25">
      <c r="A11" s="1">
        <f t="shared" si="1"/>
        <v>3255</v>
      </c>
      <c r="B11" s="1" t="s">
        <v>32</v>
      </c>
      <c r="C11" s="13">
        <f t="shared" si="2"/>
        <v>0</v>
      </c>
      <c r="D11" s="14"/>
      <c r="N11" s="14"/>
    </row>
    <row r="12" spans="1:36" x14ac:dyDescent="0.25">
      <c r="A12" s="1">
        <f t="shared" si="1"/>
        <v>3260</v>
      </c>
      <c r="B12" s="1" t="s">
        <v>1</v>
      </c>
      <c r="C12" s="13">
        <f t="shared" si="2"/>
        <v>100000</v>
      </c>
      <c r="D12" s="14"/>
      <c r="I12" s="28"/>
      <c r="N12" s="14"/>
      <c r="O12" s="28">
        <v>100000</v>
      </c>
    </row>
    <row r="13" spans="1:36" x14ac:dyDescent="0.25">
      <c r="A13" s="1">
        <f t="shared" si="1"/>
        <v>3265</v>
      </c>
      <c r="B13" s="1" t="s">
        <v>72</v>
      </c>
      <c r="C13" s="13">
        <f t="shared" si="2"/>
        <v>0</v>
      </c>
      <c r="D13" s="14"/>
      <c r="N13" s="14"/>
      <c r="P13" s="13">
        <v>0</v>
      </c>
      <c r="Q13" s="13">
        <v>0</v>
      </c>
      <c r="Y13" s="13">
        <v>0</v>
      </c>
    </row>
    <row r="14" spans="1:36" x14ac:dyDescent="0.25">
      <c r="A14" s="1">
        <v>3600</v>
      </c>
      <c r="B14" s="1" t="s">
        <v>77</v>
      </c>
      <c r="C14" s="13">
        <f t="shared" si="2"/>
        <v>0</v>
      </c>
      <c r="D14" s="14"/>
      <c r="N14" s="14"/>
    </row>
    <row r="15" spans="1:36" x14ac:dyDescent="0.25">
      <c r="A15" s="1">
        <v>3900</v>
      </c>
      <c r="B15" s="1" t="s">
        <v>2</v>
      </c>
      <c r="C15" s="13">
        <f t="shared" si="2"/>
        <v>45000</v>
      </c>
      <c r="D15" s="14"/>
      <c r="N15" s="14"/>
      <c r="O15" s="13">
        <v>45000</v>
      </c>
    </row>
    <row r="16" spans="1:36" x14ac:dyDescent="0.25">
      <c r="A16" s="1">
        <f t="shared" si="1"/>
        <v>3905</v>
      </c>
      <c r="B16" s="1" t="s">
        <v>0</v>
      </c>
      <c r="C16" s="13">
        <f t="shared" si="2"/>
        <v>0</v>
      </c>
      <c r="D16" s="14"/>
      <c r="N16" s="14"/>
    </row>
    <row r="17" spans="1:19" x14ac:dyDescent="0.25">
      <c r="A17" s="1">
        <f t="shared" si="1"/>
        <v>3910</v>
      </c>
      <c r="B17" s="1" t="s">
        <v>3</v>
      </c>
      <c r="C17" s="13">
        <f t="shared" si="2"/>
        <v>23000</v>
      </c>
      <c r="D17" s="14"/>
      <c r="N17" s="14"/>
      <c r="O17" s="28">
        <v>23000</v>
      </c>
    </row>
    <row r="18" spans="1:19" x14ac:dyDescent="0.25">
      <c r="A18" s="1">
        <f t="shared" si="1"/>
        <v>3915</v>
      </c>
      <c r="B18" s="1" t="s">
        <v>36</v>
      </c>
      <c r="C18" s="13">
        <f t="shared" si="2"/>
        <v>6000</v>
      </c>
      <c r="D18" s="14"/>
      <c r="N18" s="14"/>
      <c r="O18" s="13">
        <v>6000</v>
      </c>
    </row>
    <row r="19" spans="1:19" x14ac:dyDescent="0.25">
      <c r="A19" s="1">
        <v>4300</v>
      </c>
      <c r="B19" s="1" t="s">
        <v>26</v>
      </c>
      <c r="C19" s="13">
        <f t="shared" si="2"/>
        <v>-2000</v>
      </c>
      <c r="D19" s="14"/>
      <c r="N19" s="14"/>
      <c r="O19" s="13">
        <v>-2000</v>
      </c>
    </row>
    <row r="20" spans="1:19" x14ac:dyDescent="0.25">
      <c r="A20" s="1">
        <v>4990</v>
      </c>
      <c r="B20" s="1" t="s">
        <v>4</v>
      </c>
      <c r="C20" s="13">
        <f t="shared" si="2"/>
        <v>0</v>
      </c>
      <c r="D20" s="14"/>
      <c r="N20" s="14"/>
    </row>
    <row r="21" spans="1:19" x14ac:dyDescent="0.25">
      <c r="A21" s="1">
        <v>5000</v>
      </c>
      <c r="B21" s="1" t="s">
        <v>64</v>
      </c>
      <c r="C21" s="13">
        <f t="shared" si="2"/>
        <v>-492913</v>
      </c>
      <c r="D21" s="14"/>
      <c r="N21" s="14"/>
      <c r="O21" s="28">
        <v>-492913</v>
      </c>
    </row>
    <row r="22" spans="1:19" x14ac:dyDescent="0.25">
      <c r="A22" s="1">
        <v>5400</v>
      </c>
      <c r="B22" s="1" t="s">
        <v>63</v>
      </c>
      <c r="C22" s="13">
        <f t="shared" ref="C22:C28" si="3">SUM(E22:XFD22)</f>
        <v>0</v>
      </c>
      <c r="D22" s="14"/>
      <c r="N22" s="14"/>
    </row>
    <row r="23" spans="1:19" x14ac:dyDescent="0.25">
      <c r="A23" s="1">
        <v>5500</v>
      </c>
      <c r="B23" s="1" t="s">
        <v>38</v>
      </c>
      <c r="C23" s="13">
        <f t="shared" si="3"/>
        <v>-4000</v>
      </c>
      <c r="D23" s="14"/>
      <c r="N23" s="14"/>
      <c r="O23" s="13">
        <v>-4000</v>
      </c>
    </row>
    <row r="24" spans="1:19" x14ac:dyDescent="0.25">
      <c r="A24" s="1">
        <f>+A23+5</f>
        <v>5505</v>
      </c>
      <c r="B24" s="1" t="s">
        <v>37</v>
      </c>
      <c r="C24" s="13">
        <f t="shared" si="3"/>
        <v>-10000</v>
      </c>
      <c r="D24" s="14"/>
      <c r="I24" s="28"/>
      <c r="N24" s="14"/>
      <c r="O24" s="28">
        <v>-5000</v>
      </c>
      <c r="S24" s="13">
        <v>-5000</v>
      </c>
    </row>
    <row r="25" spans="1:19" x14ac:dyDescent="0.25">
      <c r="A25" s="1">
        <v>5930</v>
      </c>
      <c r="B25" s="1" t="s">
        <v>41</v>
      </c>
      <c r="C25" s="13">
        <f t="shared" si="3"/>
        <v>-9000</v>
      </c>
      <c r="D25" s="14"/>
      <c r="N25" s="14"/>
      <c r="O25" s="28">
        <v>-9000</v>
      </c>
    </row>
    <row r="26" spans="1:19" x14ac:dyDescent="0.25">
      <c r="A26" s="1">
        <v>5990</v>
      </c>
      <c r="B26" s="1" t="s">
        <v>9</v>
      </c>
      <c r="C26" s="13">
        <f t="shared" si="3"/>
        <v>-1000</v>
      </c>
      <c r="D26" s="14"/>
      <c r="N26" s="14"/>
      <c r="O26" s="28">
        <v>-1000</v>
      </c>
    </row>
    <row r="27" spans="1:19" x14ac:dyDescent="0.25">
      <c r="A27" s="1">
        <v>6010</v>
      </c>
      <c r="B27" s="1" t="s">
        <v>27</v>
      </c>
      <c r="C27" s="13">
        <f t="shared" si="3"/>
        <v>0</v>
      </c>
      <c r="D27" s="14"/>
      <c r="N27" s="14"/>
    </row>
    <row r="28" spans="1:19" x14ac:dyDescent="0.25">
      <c r="A28" s="1">
        <v>6300</v>
      </c>
      <c r="B28" s="1" t="s">
        <v>28</v>
      </c>
      <c r="C28" s="13">
        <f t="shared" si="3"/>
        <v>-21000</v>
      </c>
      <c r="D28" s="14"/>
      <c r="N28" s="14"/>
      <c r="O28" s="28">
        <v>-21000</v>
      </c>
    </row>
    <row r="29" spans="1:19" x14ac:dyDescent="0.25">
      <c r="A29" s="1">
        <v>6540</v>
      </c>
      <c r="B29" s="1" t="s">
        <v>30</v>
      </c>
      <c r="C29" s="13">
        <f t="shared" ref="C29:C34" si="4">SUM(E29:XFD29)</f>
        <v>-10000</v>
      </c>
      <c r="D29" s="14"/>
      <c r="N29" s="14"/>
      <c r="O29" s="28">
        <v>-10000</v>
      </c>
    </row>
    <row r="30" spans="1:19" x14ac:dyDescent="0.25">
      <c r="A30" s="1">
        <v>6552</v>
      </c>
      <c r="B30" s="1" t="s">
        <v>16</v>
      </c>
      <c r="C30" s="13">
        <f t="shared" si="4"/>
        <v>-10000</v>
      </c>
      <c r="D30" s="14"/>
      <c r="N30" s="14"/>
      <c r="O30" s="28">
        <v>-10000</v>
      </c>
    </row>
    <row r="31" spans="1:19" x14ac:dyDescent="0.25">
      <c r="A31" s="1">
        <v>6553</v>
      </c>
      <c r="B31" s="1" t="s">
        <v>13</v>
      </c>
      <c r="C31" s="13">
        <f t="shared" si="4"/>
        <v>-4000</v>
      </c>
      <c r="D31" s="14"/>
      <c r="N31" s="14"/>
      <c r="O31" s="28">
        <v>-4000</v>
      </c>
    </row>
    <row r="32" spans="1:19" x14ac:dyDescent="0.25">
      <c r="A32" s="1">
        <v>6700</v>
      </c>
      <c r="B32" s="1" t="s">
        <v>29</v>
      </c>
      <c r="C32" s="13">
        <f t="shared" si="4"/>
        <v>-17000</v>
      </c>
      <c r="D32" s="14"/>
      <c r="N32" s="14"/>
      <c r="O32" s="28">
        <v>-17000</v>
      </c>
    </row>
    <row r="33" spans="1:31" x14ac:dyDescent="0.25">
      <c r="A33" s="1">
        <v>6795</v>
      </c>
      <c r="B33" s="1" t="s">
        <v>33</v>
      </c>
      <c r="C33" s="13">
        <f t="shared" si="4"/>
        <v>0</v>
      </c>
      <c r="D33" s="14"/>
      <c r="N33" s="14"/>
      <c r="O33" s="13">
        <v>0</v>
      </c>
    </row>
    <row r="34" spans="1:31" x14ac:dyDescent="0.25">
      <c r="A34" s="1">
        <v>6800</v>
      </c>
      <c r="B34" s="1" t="s">
        <v>7</v>
      </c>
      <c r="C34" s="13">
        <f t="shared" si="4"/>
        <v>-5000</v>
      </c>
      <c r="D34" s="14"/>
      <c r="N34" s="14"/>
      <c r="O34" s="28">
        <v>-5000</v>
      </c>
    </row>
    <row r="35" spans="1:31" x14ac:dyDescent="0.25">
      <c r="A35" s="1">
        <v>6820</v>
      </c>
      <c r="B35" s="1" t="s">
        <v>35</v>
      </c>
      <c r="C35" s="13">
        <f t="shared" ref="C35:C42" si="5">SUM(E35:XFD35)</f>
        <v>0</v>
      </c>
      <c r="D35" s="14"/>
      <c r="N35" s="14"/>
    </row>
    <row r="36" spans="1:31" x14ac:dyDescent="0.25">
      <c r="A36" s="1">
        <v>6825</v>
      </c>
      <c r="B36" s="1" t="s">
        <v>6</v>
      </c>
      <c r="C36" s="13">
        <f t="shared" si="5"/>
        <v>0</v>
      </c>
      <c r="D36" s="14"/>
      <c r="N36" s="14"/>
    </row>
    <row r="37" spans="1:31" x14ac:dyDescent="0.25">
      <c r="A37" s="1">
        <v>6840</v>
      </c>
      <c r="B37" s="1" t="s">
        <v>10</v>
      </c>
      <c r="C37" s="13">
        <f t="shared" si="5"/>
        <v>-2500</v>
      </c>
      <c r="D37" s="14"/>
      <c r="N37" s="14"/>
      <c r="O37" s="28">
        <v>-2500</v>
      </c>
    </row>
    <row r="38" spans="1:31" x14ac:dyDescent="0.25">
      <c r="A38" s="1">
        <v>6860</v>
      </c>
      <c r="B38" s="1" t="s">
        <v>5</v>
      </c>
      <c r="C38" s="13">
        <f t="shared" si="5"/>
        <v>0</v>
      </c>
      <c r="D38" s="14"/>
      <c r="N38" s="14"/>
    </row>
    <row r="39" spans="1:31" x14ac:dyDescent="0.25">
      <c r="A39" s="1">
        <v>6865</v>
      </c>
      <c r="B39" s="1" t="s">
        <v>1</v>
      </c>
      <c r="C39" s="13">
        <f t="shared" si="5"/>
        <v>-50000</v>
      </c>
      <c r="D39" s="14"/>
      <c r="K39" s="13">
        <v>-10000</v>
      </c>
      <c r="N39" s="14"/>
      <c r="O39" s="13">
        <v>-10000</v>
      </c>
      <c r="P39" s="13">
        <v>0</v>
      </c>
      <c r="Q39" s="13">
        <v>0</v>
      </c>
      <c r="S39" s="13">
        <v>0</v>
      </c>
      <c r="T39" s="13">
        <v>-10000</v>
      </c>
      <c r="U39" s="13">
        <v>0</v>
      </c>
      <c r="AB39" s="13">
        <v>0</v>
      </c>
      <c r="AD39" s="13">
        <v>-10000</v>
      </c>
      <c r="AE39" s="13">
        <v>-10000</v>
      </c>
    </row>
    <row r="40" spans="1:31" x14ac:dyDescent="0.25">
      <c r="A40" s="1">
        <v>6900</v>
      </c>
      <c r="B40" s="1" t="s">
        <v>11</v>
      </c>
      <c r="C40" s="13">
        <f t="shared" si="5"/>
        <v>0</v>
      </c>
      <c r="D40" s="14"/>
      <c r="N40" s="14"/>
    </row>
    <row r="41" spans="1:31" x14ac:dyDescent="0.25">
      <c r="A41" s="1">
        <v>6940</v>
      </c>
      <c r="B41" s="1" t="s">
        <v>12</v>
      </c>
      <c r="C41" s="13">
        <f t="shared" si="5"/>
        <v>-1000</v>
      </c>
      <c r="D41" s="14"/>
      <c r="N41" s="14"/>
      <c r="O41" s="28">
        <v>-1000</v>
      </c>
    </row>
    <row r="42" spans="1:31" x14ac:dyDescent="0.25">
      <c r="A42" s="1">
        <v>7130</v>
      </c>
      <c r="B42" s="1" t="s">
        <v>73</v>
      </c>
      <c r="C42" s="13">
        <f t="shared" si="5"/>
        <v>-15000</v>
      </c>
      <c r="D42" s="14"/>
      <c r="N42" s="14"/>
      <c r="O42" s="13">
        <f>-5400-9600</f>
        <v>-15000</v>
      </c>
    </row>
    <row r="43" spans="1:31" x14ac:dyDescent="0.25">
      <c r="A43" s="1">
        <v>7140</v>
      </c>
      <c r="B43" s="1" t="s">
        <v>74</v>
      </c>
      <c r="C43" s="13">
        <f t="shared" ref="C43:C61" si="6">SUM(E43:XFD43)</f>
        <v>-10000</v>
      </c>
      <c r="D43" s="14"/>
      <c r="N43" s="14"/>
      <c r="O43" s="13">
        <f>-1200-8800</f>
        <v>-10000</v>
      </c>
    </row>
    <row r="44" spans="1:31" x14ac:dyDescent="0.25">
      <c r="A44" s="1">
        <v>7145</v>
      </c>
      <c r="B44" s="1" t="s">
        <v>39</v>
      </c>
      <c r="C44" s="13">
        <f t="shared" si="6"/>
        <v>-40000</v>
      </c>
      <c r="D44" s="14"/>
      <c r="N44" s="14"/>
      <c r="O44" s="13">
        <v>0</v>
      </c>
      <c r="T44" s="13">
        <v>-40000</v>
      </c>
    </row>
    <row r="45" spans="1:31" x14ac:dyDescent="0.25">
      <c r="A45" s="1">
        <v>7320</v>
      </c>
      <c r="B45" s="1" t="s">
        <v>8</v>
      </c>
      <c r="C45" s="13">
        <f t="shared" si="6"/>
        <v>0</v>
      </c>
      <c r="D45" s="14"/>
      <c r="N45" s="14"/>
    </row>
    <row r="46" spans="1:31" x14ac:dyDescent="0.25">
      <c r="A46" s="1">
        <v>7365</v>
      </c>
      <c r="B46" s="1" t="s">
        <v>65</v>
      </c>
      <c r="C46" s="13">
        <f t="shared" si="6"/>
        <v>-15700</v>
      </c>
      <c r="D46" s="14"/>
      <c r="N46" s="14"/>
      <c r="O46" s="13">
        <v>-15700</v>
      </c>
    </row>
    <row r="47" spans="1:31" x14ac:dyDescent="0.25">
      <c r="A47" s="1">
        <v>7390</v>
      </c>
      <c r="B47" s="1" t="s">
        <v>17</v>
      </c>
      <c r="C47" s="13">
        <f t="shared" si="6"/>
        <v>-90000</v>
      </c>
      <c r="D47" s="14"/>
      <c r="I47" s="28"/>
      <c r="N47" s="14"/>
      <c r="O47" s="13">
        <v>0</v>
      </c>
      <c r="P47" s="13">
        <v>-20000</v>
      </c>
      <c r="Q47" s="13">
        <v>-15000</v>
      </c>
      <c r="U47" s="13">
        <v>-10000</v>
      </c>
      <c r="V47" s="13">
        <v>-20000</v>
      </c>
      <c r="Y47" s="13">
        <v>-15000</v>
      </c>
      <c r="AA47" s="13">
        <v>-10000</v>
      </c>
    </row>
    <row r="48" spans="1:31" x14ac:dyDescent="0.25">
      <c r="A48" s="1">
        <v>7395</v>
      </c>
      <c r="B48" s="1" t="s">
        <v>18</v>
      </c>
      <c r="C48" s="13">
        <f t="shared" si="6"/>
        <v>-8000</v>
      </c>
      <c r="D48" s="14"/>
      <c r="N48" s="14"/>
      <c r="O48" s="13">
        <v>-8000</v>
      </c>
    </row>
    <row r="49" spans="1:19" x14ac:dyDescent="0.25">
      <c r="A49" s="1">
        <v>7420</v>
      </c>
      <c r="B49" s="1" t="s">
        <v>14</v>
      </c>
      <c r="C49" s="13">
        <f t="shared" si="6"/>
        <v>-15000</v>
      </c>
      <c r="D49" s="14"/>
      <c r="N49" s="14"/>
      <c r="O49" s="13">
        <v>-10000</v>
      </c>
      <c r="S49" s="13">
        <v>-5000</v>
      </c>
    </row>
    <row r="50" spans="1:19" x14ac:dyDescent="0.25">
      <c r="A50" s="1">
        <v>7425</v>
      </c>
      <c r="B50" s="1" t="s">
        <v>42</v>
      </c>
      <c r="C50" s="13">
        <v>-10000</v>
      </c>
      <c r="D50" s="14"/>
      <c r="N50" s="14"/>
      <c r="O50" s="13">
        <v>-6500</v>
      </c>
    </row>
    <row r="51" spans="1:19" x14ac:dyDescent="0.25">
      <c r="A51" s="1">
        <v>7430</v>
      </c>
      <c r="B51" s="1" t="s">
        <v>40</v>
      </c>
      <c r="C51" s="13">
        <f t="shared" si="6"/>
        <v>0</v>
      </c>
      <c r="D51" s="14"/>
      <c r="N51" s="14"/>
      <c r="O51" s="13">
        <v>0</v>
      </c>
    </row>
    <row r="52" spans="1:19" x14ac:dyDescent="0.25">
      <c r="A52" s="1">
        <v>7500</v>
      </c>
      <c r="B52" s="1" t="s">
        <v>34</v>
      </c>
      <c r="C52" s="13">
        <f t="shared" si="6"/>
        <v>0</v>
      </c>
      <c r="D52" s="14"/>
      <c r="N52" s="14"/>
    </row>
    <row r="53" spans="1:19" x14ac:dyDescent="0.25">
      <c r="A53" s="1">
        <v>7770</v>
      </c>
      <c r="B53" s="1" t="s">
        <v>22</v>
      </c>
      <c r="C53" s="13">
        <f t="shared" si="6"/>
        <v>-2500</v>
      </c>
      <c r="D53" s="14"/>
      <c r="N53" s="14"/>
      <c r="O53" s="28">
        <v>-2500</v>
      </c>
    </row>
    <row r="54" spans="1:19" x14ac:dyDescent="0.25">
      <c r="A54" s="1">
        <v>7790</v>
      </c>
      <c r="B54" s="1" t="s">
        <v>15</v>
      </c>
      <c r="C54" s="13">
        <f t="shared" si="6"/>
        <v>0</v>
      </c>
      <c r="D54" s="14"/>
      <c r="N54" s="14"/>
    </row>
    <row r="55" spans="1:19" x14ac:dyDescent="0.25">
      <c r="A55" s="1">
        <v>7830</v>
      </c>
      <c r="B55" s="1" t="s">
        <v>19</v>
      </c>
      <c r="C55" s="13">
        <f t="shared" si="6"/>
        <v>0</v>
      </c>
      <c r="D55" s="14"/>
      <c r="N55" s="14"/>
    </row>
    <row r="56" spans="1:19" x14ac:dyDescent="0.25">
      <c r="A56" s="1">
        <v>8050</v>
      </c>
      <c r="B56" s="1" t="s">
        <v>20</v>
      </c>
      <c r="C56" s="13">
        <f t="shared" si="6"/>
        <v>22000</v>
      </c>
      <c r="D56" s="14"/>
      <c r="N56" s="14"/>
      <c r="O56" s="28">
        <v>22000</v>
      </c>
    </row>
    <row r="57" spans="1:19" x14ac:dyDescent="0.25">
      <c r="A57" s="1">
        <v>8070</v>
      </c>
      <c r="B57" s="1" t="s">
        <v>57</v>
      </c>
      <c r="C57" s="13">
        <f t="shared" si="6"/>
        <v>0</v>
      </c>
      <c r="D57" s="14"/>
      <c r="N57" s="14"/>
    </row>
    <row r="58" spans="1:19" x14ac:dyDescent="0.25">
      <c r="A58" s="1">
        <v>8151</v>
      </c>
      <c r="B58" s="1" t="s">
        <v>21</v>
      </c>
      <c r="C58" s="13">
        <f t="shared" si="6"/>
        <v>0</v>
      </c>
      <c r="D58" s="14"/>
      <c r="N58" s="14"/>
    </row>
    <row r="59" spans="1:19" x14ac:dyDescent="0.25">
      <c r="A59" s="1">
        <v>8170</v>
      </c>
      <c r="B59" s="1" t="s">
        <v>56</v>
      </c>
      <c r="C59" s="13">
        <f t="shared" si="6"/>
        <v>0</v>
      </c>
      <c r="D59" s="14"/>
      <c r="N59" s="14"/>
    </row>
    <row r="60" spans="1:19" x14ac:dyDescent="0.25">
      <c r="A60" s="1">
        <v>8968</v>
      </c>
      <c r="B60" s="1" t="s">
        <v>23</v>
      </c>
      <c r="C60" s="13">
        <f t="shared" si="6"/>
        <v>0</v>
      </c>
      <c r="D60" s="14"/>
      <c r="N60" s="14"/>
    </row>
    <row r="61" spans="1:19" x14ac:dyDescent="0.25">
      <c r="A61" s="1">
        <v>8969</v>
      </c>
      <c r="B61" s="1" t="s">
        <v>24</v>
      </c>
      <c r="C61" s="13">
        <f t="shared" si="6"/>
        <v>0</v>
      </c>
      <c r="D61" s="14"/>
      <c r="N61" s="14"/>
    </row>
  </sheetData>
  <pageMargins left="0.7" right="0.7" top="0.75" bottom="0.75" header="0.3" footer="0.3"/>
  <pageSetup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9"/>
  <sheetViews>
    <sheetView workbookViewId="0">
      <selection activeCell="A10" sqref="A10"/>
    </sheetView>
  </sheetViews>
  <sheetFormatPr baseColWidth="10" defaultColWidth="9.140625" defaultRowHeight="15" x14ac:dyDescent="0.25"/>
  <sheetData>
    <row r="2" spans="1:1" x14ac:dyDescent="0.25">
      <c r="A2" t="s">
        <v>119</v>
      </c>
    </row>
    <row r="5" spans="1:1" x14ac:dyDescent="0.25">
      <c r="A5" t="s">
        <v>118</v>
      </c>
    </row>
    <row r="6" spans="1:1" x14ac:dyDescent="0.25">
      <c r="A6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Oversikt</vt:lpstr>
      <vt:lpstr>Detaljert</vt:lpstr>
      <vt:lpstr>Veiledning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Ingebjørg Nystuen</dc:creator>
  <cp:lastModifiedBy>Inger</cp:lastModifiedBy>
  <dcterms:created xsi:type="dcterms:W3CDTF">2016-07-21T05:30:48Z</dcterms:created>
  <dcterms:modified xsi:type="dcterms:W3CDTF">2020-02-27T08:58:26Z</dcterms:modified>
</cp:coreProperties>
</file>